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false" xWindow="0" yWindow="0" windowWidth="16384" windowHeight="8192" tabRatio="600" firstSheet="0" activeTab="0"/>
  </bookViews>
  <sheets>
    <sheet name="MODELO" sheetId="1" state="visible" r:id="rId2"/>
    <sheet name="POL" sheetId="2" state="hidden" r:id="rId3"/>
    <sheet name="PACKAGE" sheetId="3" state="hidden" r:id="rId4"/>
    <sheet name="UN" sheetId="4" state="hidden" r:id="rId5"/>
    <sheet name="IMO" sheetId="5" state="hidden" r:id="rId6"/>
    <sheet name="IMO MATERIAL" sheetId="6" state="hidden" r:id="rId7"/>
    <sheet name="CONTENTS" sheetId="7" state="hidden" r:id="rId8"/>
    <sheet name="SEGREGATION GROUP" sheetId="8" state="hidden" r:id="rId9"/>
    <sheet name="DATA VALIDATION BOX" sheetId="9" state="hidden" r:id="rId10"/>
    <sheet name="CALLING CODE" sheetId="10" state="hidden" r:id="rId11"/>
  </sheets>
  <definedNames>
    <definedName function="false" hidden="false" localSheetId="0" name="_xlnm.Print_Area" vbProcedure="false">MODELO!$B$1:$D$57</definedName>
    <definedName function="false" hidden="false" name="CYLINDERS" vbProcedure="false">PACKAGE!$W$2:$W$18</definedName>
    <definedName function="false" hidden="false" name="FIBREBOARD_BOXES" vbProcedure="false">PACKAGE!$Q$2:$Q$18</definedName>
    <definedName function="false" hidden="false" name="FIBRE_DRUMS" vbProcedure="false">PACKAGE!$S$2:$S$18</definedName>
    <definedName function="false" hidden="false" name="FLEXIBLE_IBC" vbProcedure="false">PACKAGE!$X$2:$X$18</definedName>
    <definedName function="false" hidden="false" name="IBC_COMPOSITE" vbProcedure="false">PACKAGE!$N$2:$N$18</definedName>
    <definedName function="false" hidden="false" name="IMO_LIST" vbProcedure="false">OFFSET(IMO!$F$3,,,COUNTIF(IMO!$F$3:B498,"?*"))</definedName>
    <definedName function="false" hidden="false" name="PALLETS" vbProcedure="false">PACKAGE!$M$2:$M$15</definedName>
    <definedName function="false" hidden="false" name="PAPER_BAGS" vbProcedure="false">PACKAGE!$U$2:$U$18</definedName>
    <definedName function="false" hidden="false" name="PLASTIC_DRUMS" vbProcedure="false">PACKAGE!$O$2:$O$18</definedName>
    <definedName function="false" hidden="false" name="PLASTIC_FILM_BAGS" vbProcedure="false">PACKAGE!$T$2:$T$18</definedName>
    <definedName function="false" hidden="false" name="PLASTIC_JERRICAN" vbProcedure="false">PACKAGE!$R$2:$R$18</definedName>
    <definedName function="false" hidden="false" name="SHRINK_WRAPPED" vbProcedure="false">PACKAGE!$AC$2:$AC$18</definedName>
    <definedName function="false" hidden="false" name="STEEL_DRUMS" vbProcedure="false">PACKAGE!$P$2:$P$18</definedName>
    <definedName function="false" hidden="false" name="STEEL_JERRICANS" vbProcedure="false">PACKAGE!$V$2:$V$18</definedName>
    <definedName function="false" hidden="false" name="STRETCH_WRAPPED" vbProcedure="false">PACKAGE!$AB$2:$AB$18</definedName>
    <definedName function="false" hidden="false" name="TRAY" vbProcedure="false">PACKAGE!$Y$2:$Y$18</definedName>
    <definedName function="false" hidden="false" name="UN_LIST" vbProcedure="false">OFFSET(UN!$F$3,,,COUNTIF(UN!$F$3:B498,"?*"))</definedName>
    <definedName function="false" hidden="false" name="VEHICLE" vbProcedure="false">PACKAGE!$Z$2:$Z$18</definedName>
    <definedName function="false" hidden="false" name="WOODEN_BOXES" vbProcedure="false">PACKAGE!$AD$2:$AD$18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<sst xmlns="http://schemas.openxmlformats.org/spreadsheetml/2006/main" count="1955" uniqueCount="1527">
  <si>
    <t xml:space="preserve">DANGEROUS CARGO APPLICATION/REQUEST</t>
  </si>
  <si>
    <t xml:space="preserve">I. Informações do Booking / Booking information</t>
  </si>
  <si>
    <t xml:space="preserve">1.</t>
  </si>
  <si>
    <t xml:space="preserve">Booking</t>
  </si>
  <si>
    <t xml:space="preserve">2.</t>
  </si>
  <si>
    <t xml:space="preserve">Navio / Vessel</t>
  </si>
  <si>
    <t xml:space="preserve">EVER FIT</t>
  </si>
  <si>
    <t xml:space="preserve">3.</t>
  </si>
  <si>
    <t xml:space="preserve">Viagem / Voyage</t>
  </si>
  <si>
    <t xml:space="preserve">024E</t>
  </si>
  <si>
    <t xml:space="preserve">4.</t>
  </si>
  <si>
    <t xml:space="preserve">POL</t>
  </si>
  <si>
    <t xml:space="preserve">BRSSZ</t>
  </si>
  <si>
    <t xml:space="preserve">5.</t>
  </si>
  <si>
    <t xml:space="preserve">POD</t>
  </si>
  <si>
    <t xml:space="preserve">NSA - JAWAHARLAL NEHRU(NHAVA SHEVA)</t>
  </si>
  <si>
    <t xml:space="preserve">6.</t>
  </si>
  <si>
    <t xml:space="preserve">Qtd Container(s) / Qty Container(s)</t>
  </si>
  <si>
    <t xml:space="preserve">II. Informações da carga (OUTER PACKING) / Cargo information (OUTER PACKING)</t>
  </si>
  <si>
    <t xml:space="preserve">7.</t>
  </si>
  <si>
    <t xml:space="preserve">UN. Number.</t>
  </si>
  <si>
    <t xml:space="preserve">8.</t>
  </si>
  <si>
    <t xml:space="preserve">Qtd / Qty</t>
  </si>
  <si>
    <t xml:space="preserve">9.</t>
  </si>
  <si>
    <t xml:space="preserve">Descrição do produto / Description of product</t>
  </si>
  <si>
    <t xml:space="preserve">IBC COMPOSITE</t>
  </si>
  <si>
    <t xml:space="preserve">10.</t>
  </si>
  <si>
    <t xml:space="preserve">Codigo do certificado de homologação (I) / Packing certificate number (I)</t>
  </si>
  <si>
    <t xml:space="preserve">HA - Basket, with handle, plastic</t>
  </si>
  <si>
    <t xml:space="preserve">11.</t>
  </si>
  <si>
    <t xml:space="preserve">Codigo do certificado de homologação (II) / Packing certificate number (II)</t>
  </si>
  <si>
    <t xml:space="preserve">31HA1 - Comp. IBC, Steel Outer, Plast. Inner, rigid</t>
  </si>
  <si>
    <t xml:space="preserve">12.</t>
  </si>
  <si>
    <t xml:space="preserve">Peso Bruto / Gross Weight</t>
  </si>
  <si>
    <t xml:space="preserve">53580.00</t>
  </si>
  <si>
    <t xml:space="preserve">13.</t>
  </si>
  <si>
    <t xml:space="preserve">Peso liquido / Net Weight</t>
  </si>
  <si>
    <t xml:space="preserve">52020.00</t>
  </si>
  <si>
    <t xml:space="preserve">III. Informações da carga (INNER PACKING) / Cargo information (INNER PACKING)</t>
  </si>
  <si>
    <t xml:space="preserve">14.</t>
  </si>
  <si>
    <t xml:space="preserve">15.</t>
  </si>
  <si>
    <t xml:space="preserve">Descrição da embalagem / Packing description</t>
  </si>
  <si>
    <t xml:space="preserve">16. </t>
  </si>
  <si>
    <t xml:space="preserve">Material da embalagem / Packing material</t>
  </si>
  <si>
    <t xml:space="preserve">IV. Informações da carga / Cargo information (UN)</t>
  </si>
  <si>
    <t xml:space="preserve">17.</t>
  </si>
  <si>
    <t xml:space="preserve">18.</t>
  </si>
  <si>
    <t xml:space="preserve">Classe</t>
  </si>
  <si>
    <t xml:space="preserve">19.</t>
  </si>
  <si>
    <t xml:space="preserve">Sub Risco I / Sub Risk I</t>
  </si>
  <si>
    <t xml:space="preserve">20.</t>
  </si>
  <si>
    <t xml:space="preserve">Sub Risco II / Sub Risk II</t>
  </si>
  <si>
    <t xml:space="preserve">21.</t>
  </si>
  <si>
    <t xml:space="preserve">Packing Group</t>
  </si>
  <si>
    <t xml:space="preserve">22.</t>
  </si>
  <si>
    <t xml:space="preserve">Conteúdo / Contents (Quando aplicável)</t>
  </si>
  <si>
    <t xml:space="preserve">23.</t>
  </si>
  <si>
    <t xml:space="preserve">Quantidade limitada / Limited quantity </t>
  </si>
  <si>
    <t xml:space="preserve">YES</t>
  </si>
  <si>
    <t xml:space="preserve">24.</t>
  </si>
  <si>
    <t xml:space="preserve">Excepted quantity</t>
  </si>
  <si>
    <t xml:space="preserve">25.</t>
  </si>
  <si>
    <t xml:space="preserve">Poluente marinho / Marine pollutant</t>
  </si>
  <si>
    <t xml:space="preserve">26.</t>
  </si>
  <si>
    <t xml:space="preserve">Flashpoint ºC</t>
  </si>
  <si>
    <t xml:space="preserve">27.</t>
  </si>
  <si>
    <t xml:space="preserve">Temperatura controlada / Control Temperature</t>
  </si>
  <si>
    <t xml:space="preserve">28.</t>
  </si>
  <si>
    <t xml:space="preserve">Temperatura emergencial / Emergency temperature</t>
  </si>
  <si>
    <t xml:space="preserve">29.</t>
  </si>
  <si>
    <t xml:space="preserve">SADT/SAPT</t>
  </si>
  <si>
    <t xml:space="preserve">30.</t>
  </si>
  <si>
    <t xml:space="preserve">PSN (Nome do produto / Proper shipping name)</t>
  </si>
  <si>
    <t xml:space="preserve">ENVIRONMENTALLY 
HAZARDOUS 
SUBSTANCE, LIQUID, N.O.S. (zinc oxide)</t>
  </si>
  <si>
    <t xml:space="preserve">31.</t>
  </si>
  <si>
    <t xml:space="preserve">Nome técnico completo do produto (conforme MSDS) / Technical Name</t>
  </si>
  <si>
    <t xml:space="preserve">YARAVITA ZINTRAC BLUE </t>
  </si>
  <si>
    <t xml:space="preserve">32.</t>
  </si>
  <si>
    <t xml:space="preserve">Grupo de segregação / Segr Group (Quando aplicável)</t>
  </si>
  <si>
    <t xml:space="preserve">V. Contato de emergencia / Emergency contact</t>
  </si>
  <si>
    <t xml:space="preserve">33.</t>
  </si>
  <si>
    <t xml:space="preserve">Telefone / Phone</t>
  </si>
  <si>
    <t xml:space="preserve">1-800-424-9300 +55 513230 1300</t>
  </si>
  <si>
    <t xml:space="preserve">34.</t>
  </si>
  <si>
    <t xml:space="preserve">Nome / Name</t>
  </si>
  <si>
    <t xml:space="preserve">FABIO LUIZ SANTANA</t>
  </si>
  <si>
    <t xml:space="preserve">35.</t>
  </si>
  <si>
    <t xml:space="preserve">Referência / Reference</t>
  </si>
  <si>
    <t xml:space="preserve">VI. Customer request</t>
  </si>
  <si>
    <t xml:space="preserve">INFORMAÇÕES DE PREENCHIMENTO DE DCA</t>
  </si>
  <si>
    <t xml:space="preserve">Geo Hierarchy Code New</t>
  </si>
  <si>
    <t xml:space="preserve"> Main  Locode</t>
  </si>
  <si>
    <t xml:space="preserve">Name</t>
  </si>
  <si>
    <t xml:space="preserve">Short Name</t>
  </si>
  <si>
    <t xml:space="preserve">LBRPRCBE0</t>
  </si>
  <si>
    <t xml:space="preserve">BRCBE</t>
  </si>
  <si>
    <t xml:space="preserve">CAMBE, PR</t>
  </si>
  <si>
    <t xml:space="preserve">LBRNDFOR</t>
  </si>
  <si>
    <t xml:space="preserve">BRFOR</t>
  </si>
  <si>
    <t xml:space="preserve">FORTALEZA</t>
  </si>
  <si>
    <t xml:space="preserve">LBRSCIBB</t>
  </si>
  <si>
    <t xml:space="preserve">BRIBB</t>
  </si>
  <si>
    <t xml:space="preserve">IMBITUBA</t>
  </si>
  <si>
    <t xml:space="preserve">LBRSDIGI</t>
  </si>
  <si>
    <t xml:space="preserve">BRIGI</t>
  </si>
  <si>
    <t xml:space="preserve">ITAGUAI, RJ</t>
  </si>
  <si>
    <t xml:space="preserve">ITAGUAI</t>
  </si>
  <si>
    <t xml:space="preserve">LBRSCIOA</t>
  </si>
  <si>
    <t xml:space="preserve">BRIOA</t>
  </si>
  <si>
    <t xml:space="preserve">ITAPOA</t>
  </si>
  <si>
    <t xml:space="preserve">LBRSCITJ</t>
  </si>
  <si>
    <t xml:space="preserve">BRITJ</t>
  </si>
  <si>
    <t xml:space="preserve">ITAJAI</t>
  </si>
  <si>
    <t xml:space="preserve">LBRNDMAO</t>
  </si>
  <si>
    <t xml:space="preserve">BRMAO</t>
  </si>
  <si>
    <t xml:space="preserve">MANAUS,AM</t>
  </si>
  <si>
    <t xml:space="preserve">LBRSCNVT</t>
  </si>
  <si>
    <t xml:space="preserve">BRNVT</t>
  </si>
  <si>
    <t xml:space="preserve">NAVEGANTES</t>
  </si>
  <si>
    <t xml:space="preserve">NAVEGANTE</t>
  </si>
  <si>
    <t xml:space="preserve">LBRNDPEC</t>
  </si>
  <si>
    <t xml:space="preserve">BRPEC</t>
  </si>
  <si>
    <t xml:space="preserve">PECEM</t>
  </si>
  <si>
    <t xml:space="preserve">LBRPRPNG</t>
  </si>
  <si>
    <t xml:space="preserve">BRPNG</t>
  </si>
  <si>
    <t xml:space="preserve">PARANAGUA</t>
  </si>
  <si>
    <t xml:space="preserve">LBRRG</t>
  </si>
  <si>
    <t xml:space="preserve">BRRIG</t>
  </si>
  <si>
    <t xml:space="preserve">RIO GRANDE DO SUL</t>
  </si>
  <si>
    <t xml:space="preserve">RIO GRAND</t>
  </si>
  <si>
    <t xml:space="preserve">LBRSD</t>
  </si>
  <si>
    <t xml:space="preserve">BRRIO</t>
  </si>
  <si>
    <t xml:space="preserve">SUDESTE</t>
  </si>
  <si>
    <t xml:space="preserve">LBRSDRIO</t>
  </si>
  <si>
    <t xml:space="preserve">RIO DE JANEIRO</t>
  </si>
  <si>
    <t xml:space="preserve">RIO DE JA</t>
  </si>
  <si>
    <t xml:space="preserve">LBRSCSFS</t>
  </si>
  <si>
    <t xml:space="preserve">BRSFS</t>
  </si>
  <si>
    <t xml:space="preserve">SAO FRANCISCO DO SUL</t>
  </si>
  <si>
    <t xml:space="preserve">SAO FRANC</t>
  </si>
  <si>
    <t xml:space="preserve">LBRSDSPB</t>
  </si>
  <si>
    <t xml:space="preserve">BRSPB</t>
  </si>
  <si>
    <t xml:space="preserve">SEPETIBA</t>
  </si>
  <si>
    <t xml:space="preserve">LBRNDSSA</t>
  </si>
  <si>
    <t xml:space="preserve">BRSSA</t>
  </si>
  <si>
    <t xml:space="preserve">SALVADOR</t>
  </si>
  <si>
    <t xml:space="preserve">LBRSZ</t>
  </si>
  <si>
    <t xml:space="preserve">SANTOS</t>
  </si>
  <si>
    <t xml:space="preserve">LBRNDSUA</t>
  </si>
  <si>
    <t xml:space="preserve">BRSUA</t>
  </si>
  <si>
    <t xml:space="preserve">SUAPE</t>
  </si>
  <si>
    <t xml:space="preserve">LBRSDVIX</t>
  </si>
  <si>
    <t xml:space="preserve">BRVIX</t>
  </si>
  <si>
    <t xml:space="preserve">VITORIA</t>
  </si>
  <si>
    <t xml:space="preserve">LBRNDVLC</t>
  </si>
  <si>
    <t xml:space="preserve">BRVLC</t>
  </si>
  <si>
    <t xml:space="preserve">VILA DO CONDE, PA</t>
  </si>
  <si>
    <t xml:space="preserve">VILA D.C.</t>
  </si>
  <si>
    <t xml:space="preserve">OUTER PACKAGE - campo 9</t>
  </si>
  <si>
    <t xml:space="preserve">INNER PACKAGE - campo 15</t>
  </si>
  <si>
    <t xml:space="preserve">exemplo COMO PREENCHER NO INNER PACKING &gt; DESCRIPTION</t>
  </si>
  <si>
    <t xml:space="preserve">PALLETS</t>
  </si>
  <si>
    <t xml:space="preserve">PLASTIC DRUMS</t>
  </si>
  <si>
    <t xml:space="preserve">STEEL DRUMS</t>
  </si>
  <si>
    <t xml:space="preserve">FIBREBOARD BOXES</t>
  </si>
  <si>
    <t xml:space="preserve">PLASTIC JERRICAN</t>
  </si>
  <si>
    <t xml:space="preserve">FIBRE DRUMS</t>
  </si>
  <si>
    <t xml:space="preserve">PLASTIC FILM BAGS</t>
  </si>
  <si>
    <t xml:space="preserve">PAPER BAGS</t>
  </si>
  <si>
    <t xml:space="preserve">STEEL JERRICANS</t>
  </si>
  <si>
    <t xml:space="preserve">CYLINDERS</t>
  </si>
  <si>
    <t xml:space="preserve">FLEXIBLE IBC</t>
  </si>
  <si>
    <t xml:space="preserve">TRAY</t>
  </si>
  <si>
    <t xml:space="preserve">VEHICLE</t>
  </si>
  <si>
    <t xml:space="preserve">TANK</t>
  </si>
  <si>
    <t xml:space="preserve">STRETCH WRAPPED</t>
  </si>
  <si>
    <t xml:space="preserve">SHRINK WRAPPED</t>
  </si>
  <si>
    <t xml:space="preserve">WOODEN BOXES</t>
  </si>
  <si>
    <t xml:space="preserve">ALUMINIUM DRUMS</t>
  </si>
  <si>
    <t xml:space="preserve">PLYWOOD</t>
  </si>
  <si>
    <t xml:space="preserve">STRETCH WRAPPED </t>
  </si>
  <si>
    <t xml:space="preserve">METAL CANS</t>
  </si>
  <si>
    <t xml:space="preserve">METAL</t>
  </si>
  <si>
    <t xml:space="preserve">STRETCH WRAPPED METAL CANS</t>
  </si>
  <si>
    <t xml:space="preserve">PRODUTO</t>
  </si>
  <si>
    <t xml:space="preserve">CÓDIGO</t>
  </si>
  <si>
    <t xml:space="preserve">ALUMINIUM CANS</t>
  </si>
  <si>
    <t xml:space="preserve">STRETCH WRAPPED ALUMINIUM CANS</t>
  </si>
  <si>
    <t xml:space="preserve">METAL RECEPTACLES</t>
  </si>
  <si>
    <t xml:space="preserve">STRETCH WRAPPED METAL RECEPTACLES</t>
  </si>
  <si>
    <t xml:space="preserve">YA / 31 HA1</t>
  </si>
  <si>
    <t xml:space="preserve">ALUMINIUM BOTTLES</t>
  </si>
  <si>
    <t xml:space="preserve">STRETCH WRAPPED ALUMINIUM BOTTLES</t>
  </si>
  <si>
    <t xml:space="preserve">IH / 1H1</t>
  </si>
  <si>
    <t xml:space="preserve">STEEL TUBES</t>
  </si>
  <si>
    <t xml:space="preserve">STRETCH WRAPPED STEEL TUBES</t>
  </si>
  <si>
    <t xml:space="preserve">1A / 1A1</t>
  </si>
  <si>
    <t xml:space="preserve">STRETCH WRAPPED STEEL JERRICANS</t>
  </si>
  <si>
    <t xml:space="preserve">4G / 4G</t>
  </si>
  <si>
    <t xml:space="preserve">PLASTIC BOTTLES</t>
  </si>
  <si>
    <t xml:space="preserve">PLASTIC</t>
  </si>
  <si>
    <t xml:space="preserve">STRETCH WRAPPED PLASTIC BOTTLES</t>
  </si>
  <si>
    <t xml:space="preserve">3H / 3H1</t>
  </si>
  <si>
    <t xml:space="preserve">PLASTIC RECEPTACLES</t>
  </si>
  <si>
    <t xml:space="preserve">STRETCH WRAPPED PLASTIC RECEPTACLES</t>
  </si>
  <si>
    <t xml:space="preserve">1G / 1G</t>
  </si>
  <si>
    <t xml:space="preserve">PLASTIC TUBES</t>
  </si>
  <si>
    <t xml:space="preserve">STRETCH WRAPPED PLASTIC TUBES</t>
  </si>
  <si>
    <t xml:space="preserve">5H / 5H 1 , 2 , 3 </t>
  </si>
  <si>
    <t xml:space="preserve">PLASTIC CANS</t>
  </si>
  <si>
    <t xml:space="preserve">STRETCH WRAPPED PLASTIC CANS</t>
  </si>
  <si>
    <t xml:space="preserve">PX</t>
  </si>
  <si>
    <t xml:space="preserve">FRASKS PLASTIC</t>
  </si>
  <si>
    <t xml:space="preserve">STRETCH WRAPPED FRASKS PLASTIC</t>
  </si>
  <si>
    <t xml:space="preserve">5M/5M2</t>
  </si>
  <si>
    <t xml:space="preserve">PLASTIC BAGS</t>
  </si>
  <si>
    <t xml:space="preserve">STRETCH WRAPPED PLASTIC BAGS</t>
  </si>
  <si>
    <t xml:space="preserve">3A/3A1</t>
  </si>
  <si>
    <t xml:space="preserve">GLASS BOTTLES</t>
  </si>
  <si>
    <t xml:space="preserve">GLASS</t>
  </si>
  <si>
    <t xml:space="preserve">STRETCH WRAPPED GLASS BOTTLES</t>
  </si>
  <si>
    <t xml:space="preserve">CY</t>
  </si>
  <si>
    <t xml:space="preserve">NEW BATTERIES</t>
  </si>
  <si>
    <t xml:space="preserve">OTHERS</t>
  </si>
  <si>
    <t xml:space="preserve">ZU/ 13H3</t>
  </si>
  <si>
    <t xml:space="preserve">SEAT BELT</t>
  </si>
  <si>
    <t xml:space="preserve">PU / SW</t>
  </si>
  <si>
    <t xml:space="preserve">AIR BAG</t>
  </si>
  <si>
    <t xml:space="preserve">VN</t>
  </si>
  <si>
    <t xml:space="preserve">Obs. Para os casos que estão em "Branco", o inner packing fica "vazio"</t>
  </si>
  <si>
    <t xml:space="preserve">Para o pallet, selecionar somente a lista em amarelo.</t>
  </si>
  <si>
    <t xml:space="preserve">=AND(LEN(D18)-LEN(SUBSTITUTE(D18,".",""))=1,ISERR(FIND(",",D18)))</t>
  </si>
  <si>
    <t xml:space="preserve">=AND(LEN(D36)-LEN(SUBSTITUTE(D36,".",""))'=1,ISERR(FIND(",",D36)),OR(D28=3,D29=3,D30=3))</t>
  </si>
  <si>
    <t xml:space="preserve">LISTA</t>
  </si>
  <si>
    <t xml:space="preserve">UN*</t>
  </si>
  <si>
    <t xml:space="preserve">GUIA PARA BUSCA</t>
  </si>
  <si>
    <t xml:space="preserve">CONCATENATE</t>
  </si>
  <si>
    <t xml:space="preserve">BASE PARA LISTNAME</t>
  </si>
  <si>
    <t xml:space="preserve">VERIFICADOR DE VALORES ENCONTRADOS</t>
  </si>
  <si>
    <t xml:space="preserve">AA</t>
  </si>
  <si>
    <t xml:space="preserve">IBC, rigid plastic</t>
  </si>
  <si>
    <t xml:space="preserve">AB</t>
  </si>
  <si>
    <t xml:space="preserve">Receptacle, fibre</t>
  </si>
  <si>
    <t xml:space="preserve">AC</t>
  </si>
  <si>
    <t xml:space="preserve">Receptacle, paper</t>
  </si>
  <si>
    <t xml:space="preserve">AD</t>
  </si>
  <si>
    <t xml:space="preserve">Receptacle, wooden</t>
  </si>
  <si>
    <t xml:space="preserve">AE</t>
  </si>
  <si>
    <t xml:space="preserve">Aerosol</t>
  </si>
  <si>
    <t xml:space="preserve">AF</t>
  </si>
  <si>
    <t xml:space="preserve">Pallet, modular, collars 80cms * 60cms</t>
  </si>
  <si>
    <t xml:space="preserve">AG</t>
  </si>
  <si>
    <t xml:space="preserve">Pallet, shrinkwrapped</t>
  </si>
  <si>
    <t xml:space="preserve">AH</t>
  </si>
  <si>
    <t xml:space="preserve">Pallet, 100cms * 110cms</t>
  </si>
  <si>
    <t xml:space="preserve">AI</t>
  </si>
  <si>
    <t xml:space="preserve">Clamshell</t>
  </si>
  <si>
    <t xml:space="preserve">AJ</t>
  </si>
  <si>
    <t xml:space="preserve">Cone</t>
  </si>
  <si>
    <t xml:space="preserve">AL</t>
  </si>
  <si>
    <t xml:space="preserve">Ball</t>
  </si>
  <si>
    <t xml:space="preserve">AM</t>
  </si>
  <si>
    <t xml:space="preserve">Ampoule, non-protected</t>
  </si>
  <si>
    <t xml:space="preserve">AP</t>
  </si>
  <si>
    <t xml:space="preserve">Ampoule, protected</t>
  </si>
  <si>
    <t xml:space="preserve">AT</t>
  </si>
  <si>
    <t xml:space="preserve">Atomizer</t>
  </si>
  <si>
    <t xml:space="preserve">AV</t>
  </si>
  <si>
    <t xml:space="preserve">Capsule</t>
  </si>
  <si>
    <t xml:space="preserve">BA</t>
  </si>
  <si>
    <t xml:space="preserve">Barrel</t>
  </si>
  <si>
    <t xml:space="preserve">BB</t>
  </si>
  <si>
    <t xml:space="preserve">Bobbin</t>
  </si>
  <si>
    <t xml:space="preserve">BC</t>
  </si>
  <si>
    <t xml:space="preserve">Bottlecrate, bottlerack</t>
  </si>
  <si>
    <t xml:space="preserve">BD</t>
  </si>
  <si>
    <t xml:space="preserve">Board</t>
  </si>
  <si>
    <t xml:space="preserve">BE</t>
  </si>
  <si>
    <t xml:space="preserve">Bundle</t>
  </si>
  <si>
    <t xml:space="preserve">BF</t>
  </si>
  <si>
    <t xml:space="preserve">Ballon, non protected</t>
  </si>
  <si>
    <t xml:space="preserve">BG</t>
  </si>
  <si>
    <t xml:space="preserve">Bag</t>
  </si>
  <si>
    <t xml:space="preserve">BH</t>
  </si>
  <si>
    <t xml:space="preserve">Bunch</t>
  </si>
  <si>
    <t xml:space="preserve">BI</t>
  </si>
  <si>
    <t xml:space="preserve">Bin</t>
  </si>
  <si>
    <t xml:space="preserve">BJ</t>
  </si>
  <si>
    <t xml:space="preserve">Bucket</t>
  </si>
  <si>
    <t xml:space="preserve">BK</t>
  </si>
  <si>
    <t xml:space="preserve">Basket</t>
  </si>
  <si>
    <t xml:space="preserve">BL</t>
  </si>
  <si>
    <t xml:space="preserve">Bale, compressed</t>
  </si>
  <si>
    <t xml:space="preserve">BM</t>
  </si>
  <si>
    <t xml:space="preserve">Basin</t>
  </si>
  <si>
    <t xml:space="preserve">BN</t>
  </si>
  <si>
    <t xml:space="preserve">Bale, non-compressed</t>
  </si>
  <si>
    <t xml:space="preserve">BO</t>
  </si>
  <si>
    <t xml:space="preserve">Bottle, non-protected, cylindrical</t>
  </si>
  <si>
    <t xml:space="preserve">BP</t>
  </si>
  <si>
    <t xml:space="preserve">Ballon, protected</t>
  </si>
  <si>
    <t xml:space="preserve">BQ</t>
  </si>
  <si>
    <t xml:space="preserve">Bottle, protected, cylindrical</t>
  </si>
  <si>
    <t xml:space="preserve">BR</t>
  </si>
  <si>
    <t xml:space="preserve">Bar</t>
  </si>
  <si>
    <t xml:space="preserve">BS</t>
  </si>
  <si>
    <t xml:space="preserve">Bottle, non-protected, bulbous</t>
  </si>
  <si>
    <t xml:space="preserve">BT</t>
  </si>
  <si>
    <t xml:space="preserve">Bolt</t>
  </si>
  <si>
    <t xml:space="preserve">BU</t>
  </si>
  <si>
    <t xml:space="preserve">Butt</t>
  </si>
  <si>
    <t xml:space="preserve">BV</t>
  </si>
  <si>
    <t xml:space="preserve">Bottle, protected, bulbous</t>
  </si>
  <si>
    <t xml:space="preserve">BW</t>
  </si>
  <si>
    <t xml:space="preserve">Box, for liquids</t>
  </si>
  <si>
    <t xml:space="preserve">BX</t>
  </si>
  <si>
    <t xml:space="preserve">Box</t>
  </si>
  <si>
    <t xml:space="preserve">BY</t>
  </si>
  <si>
    <t xml:space="preserve">Board, in bundle/bunch/truss</t>
  </si>
  <si>
    <t xml:space="preserve">BZ</t>
  </si>
  <si>
    <t xml:space="preserve">Bars, in bundle/bunch/truss</t>
  </si>
  <si>
    <t xml:space="preserve">B4</t>
  </si>
  <si>
    <t xml:space="preserve">Belt</t>
  </si>
  <si>
    <t xml:space="preserve">CA</t>
  </si>
  <si>
    <t xml:space="preserve">Can, rectangular</t>
  </si>
  <si>
    <t xml:space="preserve">CB</t>
  </si>
  <si>
    <t xml:space="preserve">Crate, beer</t>
  </si>
  <si>
    <t xml:space="preserve">CC</t>
  </si>
  <si>
    <t xml:space="preserve">Churn</t>
  </si>
  <si>
    <t xml:space="preserve">CD</t>
  </si>
  <si>
    <t xml:space="preserve">Can, with handle and spout</t>
  </si>
  <si>
    <t xml:space="preserve">CE</t>
  </si>
  <si>
    <t xml:space="preserve">Creel</t>
  </si>
  <si>
    <t xml:space="preserve">CF</t>
  </si>
  <si>
    <t xml:space="preserve">Coffer</t>
  </si>
  <si>
    <t xml:space="preserve">CG</t>
  </si>
  <si>
    <t xml:space="preserve">Cage</t>
  </si>
  <si>
    <t xml:space="preserve">CH</t>
  </si>
  <si>
    <t xml:space="preserve">Chest</t>
  </si>
  <si>
    <t xml:space="preserve">CI</t>
  </si>
  <si>
    <t xml:space="preserve">Canister</t>
  </si>
  <si>
    <t xml:space="preserve">CJ</t>
  </si>
  <si>
    <t xml:space="preserve">Coffin</t>
  </si>
  <si>
    <t xml:space="preserve">CK</t>
  </si>
  <si>
    <t xml:space="preserve">Cask</t>
  </si>
  <si>
    <t xml:space="preserve">CL</t>
  </si>
  <si>
    <t xml:space="preserve">Coil</t>
  </si>
  <si>
    <t xml:space="preserve">CM</t>
  </si>
  <si>
    <t xml:space="preserve">Card</t>
  </si>
  <si>
    <t xml:space="preserve">CN</t>
  </si>
  <si>
    <t xml:space="preserve">Container, not otherw. Specif. As transp</t>
  </si>
  <si>
    <t xml:space="preserve">CO</t>
  </si>
  <si>
    <t xml:space="preserve">Carboy, non-protected</t>
  </si>
  <si>
    <t xml:space="preserve">CP</t>
  </si>
  <si>
    <t xml:space="preserve">Carboy, protected</t>
  </si>
  <si>
    <t xml:space="preserve">CQ</t>
  </si>
  <si>
    <t xml:space="preserve">Cartridge</t>
  </si>
  <si>
    <t xml:space="preserve">CR</t>
  </si>
  <si>
    <t xml:space="preserve">Crate</t>
  </si>
  <si>
    <t xml:space="preserve">CS</t>
  </si>
  <si>
    <t xml:space="preserve">Case</t>
  </si>
  <si>
    <t xml:space="preserve">CT</t>
  </si>
  <si>
    <t xml:space="preserve">Carton</t>
  </si>
  <si>
    <t xml:space="preserve">CU</t>
  </si>
  <si>
    <t xml:space="preserve">Cup</t>
  </si>
  <si>
    <t xml:space="preserve">CV</t>
  </si>
  <si>
    <t xml:space="preserve">Cover</t>
  </si>
  <si>
    <t xml:space="preserve">CW</t>
  </si>
  <si>
    <t xml:space="preserve">Cage, roll</t>
  </si>
  <si>
    <t xml:space="preserve">CX</t>
  </si>
  <si>
    <t xml:space="preserve">Can, Cylindrical</t>
  </si>
  <si>
    <t xml:space="preserve">Cylinder</t>
  </si>
  <si>
    <t xml:space="preserve">CZ</t>
  </si>
  <si>
    <t xml:space="preserve">Canvas</t>
  </si>
  <si>
    <t xml:space="preserve">DA</t>
  </si>
  <si>
    <t xml:space="preserve">Crate, multiple layer, plastic</t>
  </si>
  <si>
    <t xml:space="preserve">DB</t>
  </si>
  <si>
    <t xml:space="preserve">Crate, multiple layer, wooden</t>
  </si>
  <si>
    <t xml:space="preserve">DC</t>
  </si>
  <si>
    <t xml:space="preserve">Crate, multiple layer, cardboard</t>
  </si>
  <si>
    <t xml:space="preserve">DG</t>
  </si>
  <si>
    <t xml:space="preserve">Cage, commonwealth Handling Equipment Po</t>
  </si>
  <si>
    <t xml:space="preserve">DH</t>
  </si>
  <si>
    <t xml:space="preserve">Box, commonwealth Handl.Equip.Pool (CHEP)</t>
  </si>
  <si>
    <t xml:space="preserve">DI</t>
  </si>
  <si>
    <t xml:space="preserve">Drum, iron</t>
  </si>
  <si>
    <t xml:space="preserve">DJ</t>
  </si>
  <si>
    <t xml:space="preserve">Demijohn, non-protected</t>
  </si>
  <si>
    <t xml:space="preserve">DK</t>
  </si>
  <si>
    <t xml:space="preserve">Crate, bulk, cardboard</t>
  </si>
  <si>
    <t xml:space="preserve">DL</t>
  </si>
  <si>
    <t xml:space="preserve">Crate, bulk, plastic</t>
  </si>
  <si>
    <t xml:space="preserve">DM</t>
  </si>
  <si>
    <t xml:space="preserve">Crate, bulk, wooden</t>
  </si>
  <si>
    <t xml:space="preserve">DN</t>
  </si>
  <si>
    <t xml:space="preserve">Dispenser</t>
  </si>
  <si>
    <t xml:space="preserve">DP</t>
  </si>
  <si>
    <t xml:space="preserve">Demijohn, protected</t>
  </si>
  <si>
    <t xml:space="preserve">DR</t>
  </si>
  <si>
    <t xml:space="preserve">Drum</t>
  </si>
  <si>
    <t xml:space="preserve">DS</t>
  </si>
  <si>
    <t xml:space="preserve">Tray, one layer no cover, plastic</t>
  </si>
  <si>
    <t xml:space="preserve">DT</t>
  </si>
  <si>
    <t xml:space="preserve">Tray, one layer no cover, wooden</t>
  </si>
  <si>
    <t xml:space="preserve">DU</t>
  </si>
  <si>
    <t xml:space="preserve">Tray, one layer no cover, polystyrene</t>
  </si>
  <si>
    <t xml:space="preserve">DV</t>
  </si>
  <si>
    <t xml:space="preserve">Tray, one layer no cover, cardboard</t>
  </si>
  <si>
    <t xml:space="preserve">DW</t>
  </si>
  <si>
    <t xml:space="preserve">Tray, two layers no cover, plastic tray</t>
  </si>
  <si>
    <t xml:space="preserve">DX</t>
  </si>
  <si>
    <t xml:space="preserve">Tray, two layers no cover, wooden</t>
  </si>
  <si>
    <t xml:space="preserve">DY</t>
  </si>
  <si>
    <t xml:space="preserve">Tray, two layers no cover, cardboard</t>
  </si>
  <si>
    <t xml:space="preserve">EC</t>
  </si>
  <si>
    <t xml:space="preserve">Bag, plastic</t>
  </si>
  <si>
    <t xml:space="preserve">ED</t>
  </si>
  <si>
    <t xml:space="preserve">Case, with pallet base</t>
  </si>
  <si>
    <t xml:space="preserve">EE</t>
  </si>
  <si>
    <t xml:space="preserve">Case, with pallet base, wooden</t>
  </si>
  <si>
    <t xml:space="preserve">EF</t>
  </si>
  <si>
    <t xml:space="preserve">Case, with pallet base, cardboard</t>
  </si>
  <si>
    <t xml:space="preserve">EG</t>
  </si>
  <si>
    <t xml:space="preserve">Case, with pallet base, plastic</t>
  </si>
  <si>
    <t xml:space="preserve">EH</t>
  </si>
  <si>
    <t xml:space="preserve">Case, with pallet base, metal</t>
  </si>
  <si>
    <t xml:space="preserve">EI</t>
  </si>
  <si>
    <t xml:space="preserve">Case, isothermic</t>
  </si>
  <si>
    <t xml:space="preserve">EN</t>
  </si>
  <si>
    <t xml:space="preserve">Envelope</t>
  </si>
  <si>
    <t xml:space="preserve">FB</t>
  </si>
  <si>
    <t xml:space="preserve">Flexibag</t>
  </si>
  <si>
    <t xml:space="preserve">FC</t>
  </si>
  <si>
    <t xml:space="preserve">Crate, fruit</t>
  </si>
  <si>
    <t xml:space="preserve">FD</t>
  </si>
  <si>
    <t xml:space="preserve">Crate, framed</t>
  </si>
  <si>
    <t xml:space="preserve">FE</t>
  </si>
  <si>
    <t xml:space="preserve">Flexitank</t>
  </si>
  <si>
    <t xml:space="preserve">FI</t>
  </si>
  <si>
    <t xml:space="preserve">Firkin</t>
  </si>
  <si>
    <t xml:space="preserve">FL</t>
  </si>
  <si>
    <t xml:space="preserve">Flask</t>
  </si>
  <si>
    <t xml:space="preserve">FO</t>
  </si>
  <si>
    <t xml:space="preserve">Footlocker</t>
  </si>
  <si>
    <t xml:space="preserve">FP</t>
  </si>
  <si>
    <t xml:space="preserve">Filmpack</t>
  </si>
  <si>
    <t xml:space="preserve">FR</t>
  </si>
  <si>
    <t xml:space="preserve">Frame</t>
  </si>
  <si>
    <t xml:space="preserve">FT</t>
  </si>
  <si>
    <t xml:space="preserve">Foodtainer</t>
  </si>
  <si>
    <t xml:space="preserve">FW</t>
  </si>
  <si>
    <t xml:space="preserve">Cart, flatbed</t>
  </si>
  <si>
    <t xml:space="preserve">FX</t>
  </si>
  <si>
    <t xml:space="preserve">Bag, flexible container</t>
  </si>
  <si>
    <t xml:space="preserve">GB</t>
  </si>
  <si>
    <t xml:space="preserve">Bottle, gas</t>
  </si>
  <si>
    <t xml:space="preserve">GI</t>
  </si>
  <si>
    <t xml:space="preserve">Girder</t>
  </si>
  <si>
    <t xml:space="preserve">GL</t>
  </si>
  <si>
    <t xml:space="preserve">Container, gallon</t>
  </si>
  <si>
    <t xml:space="preserve">GR</t>
  </si>
  <si>
    <t xml:space="preserve">Receptacle, glass</t>
  </si>
  <si>
    <t xml:space="preserve">GU</t>
  </si>
  <si>
    <t xml:space="preserve">Tray, with horizontally stacked items</t>
  </si>
  <si>
    <t xml:space="preserve">GY</t>
  </si>
  <si>
    <t xml:space="preserve">Bag, gunny</t>
  </si>
  <si>
    <t xml:space="preserve">GZ</t>
  </si>
  <si>
    <t xml:space="preserve">Girders, in bundle/bunch/truss</t>
  </si>
  <si>
    <t xml:space="preserve">HA</t>
  </si>
  <si>
    <t xml:space="preserve">Basket, with handle, plastic</t>
  </si>
  <si>
    <t xml:space="preserve">HB</t>
  </si>
  <si>
    <t xml:space="preserve">Basket, with handle, wooden</t>
  </si>
  <si>
    <t xml:space="preserve">HC</t>
  </si>
  <si>
    <t xml:space="preserve">Basket, with handle, cardboard</t>
  </si>
  <si>
    <t xml:space="preserve">HG</t>
  </si>
  <si>
    <t xml:space="preserve">Hogshead</t>
  </si>
  <si>
    <t xml:space="preserve">HN</t>
  </si>
  <si>
    <t xml:space="preserve">Hanger</t>
  </si>
  <si>
    <t xml:space="preserve">HR</t>
  </si>
  <si>
    <t xml:space="preserve">Hamper</t>
  </si>
  <si>
    <t xml:space="preserve">IA</t>
  </si>
  <si>
    <t xml:space="preserve">Package, display, woden</t>
  </si>
  <si>
    <t xml:space="preserve">IB</t>
  </si>
  <si>
    <t xml:space="preserve">Package, display, cardboard</t>
  </si>
  <si>
    <t xml:space="preserve">IC</t>
  </si>
  <si>
    <t xml:space="preserve">Package, display, plastic</t>
  </si>
  <si>
    <t xml:space="preserve">ID</t>
  </si>
  <si>
    <t xml:space="preserve">Package, display, metal</t>
  </si>
  <si>
    <t xml:space="preserve">IE</t>
  </si>
  <si>
    <t xml:space="preserve">Package, show</t>
  </si>
  <si>
    <t xml:space="preserve">IF</t>
  </si>
  <si>
    <t xml:space="preserve">Package, flow</t>
  </si>
  <si>
    <t xml:space="preserve">IG</t>
  </si>
  <si>
    <t xml:space="preserve">Package, paper wrapped</t>
  </si>
  <si>
    <t xml:space="preserve">IH</t>
  </si>
  <si>
    <t xml:space="preserve">Drum, plastic</t>
  </si>
  <si>
    <t xml:space="preserve">IK</t>
  </si>
  <si>
    <t xml:space="preserve">Package, cardboard, with bottle grip-holes</t>
  </si>
  <si>
    <t xml:space="preserve">IL</t>
  </si>
  <si>
    <t xml:space="preserve">Tray, rigid, lidded stackable (CEN TS...</t>
  </si>
  <si>
    <t xml:space="preserve">IN</t>
  </si>
  <si>
    <t xml:space="preserve">Ingot</t>
  </si>
  <si>
    <t xml:space="preserve">IZ</t>
  </si>
  <si>
    <t xml:space="preserve">Ingots, in bundle/bunch/truss</t>
  </si>
  <si>
    <t xml:space="preserve">JB</t>
  </si>
  <si>
    <t xml:space="preserve">Bag, jumbo</t>
  </si>
  <si>
    <t xml:space="preserve">JC</t>
  </si>
  <si>
    <t xml:space="preserve">Jerrican, rectangular</t>
  </si>
  <si>
    <t xml:space="preserve">JG</t>
  </si>
  <si>
    <t xml:space="preserve">Jug</t>
  </si>
  <si>
    <t xml:space="preserve">JR</t>
  </si>
  <si>
    <t xml:space="preserve">Jar</t>
  </si>
  <si>
    <t xml:space="preserve">JT</t>
  </si>
  <si>
    <t xml:space="preserve">Jutebag</t>
  </si>
  <si>
    <t xml:space="preserve">JY</t>
  </si>
  <si>
    <t xml:space="preserve">Jerrican, cylindrical</t>
  </si>
  <si>
    <t xml:space="preserve">KG</t>
  </si>
  <si>
    <t xml:space="preserve">Keg</t>
  </si>
  <si>
    <t xml:space="preserve">KI</t>
  </si>
  <si>
    <t xml:space="preserve">Kit</t>
  </si>
  <si>
    <t xml:space="preserve">LE</t>
  </si>
  <si>
    <t xml:space="preserve">Luggage</t>
  </si>
  <si>
    <t xml:space="preserve">LG</t>
  </si>
  <si>
    <t xml:space="preserve">Log</t>
  </si>
  <si>
    <t xml:space="preserve">LT</t>
  </si>
  <si>
    <t xml:space="preserve">Lot</t>
  </si>
  <si>
    <t xml:space="preserve">LU</t>
  </si>
  <si>
    <t xml:space="preserve">Lug</t>
  </si>
  <si>
    <t xml:space="preserve">LV</t>
  </si>
  <si>
    <t xml:space="preserve">Liftvan</t>
  </si>
  <si>
    <t xml:space="preserve">LZ</t>
  </si>
  <si>
    <t xml:space="preserve">Logs, in bundle/bunch/truss</t>
  </si>
  <si>
    <t xml:space="preserve">MA</t>
  </si>
  <si>
    <t xml:space="preserve">Crate, metal</t>
  </si>
  <si>
    <t xml:space="preserve">MB</t>
  </si>
  <si>
    <t xml:space="preserve">Multiply bag</t>
  </si>
  <si>
    <t xml:space="preserve">MC</t>
  </si>
  <si>
    <t xml:space="preserve">Crate, milk</t>
  </si>
  <si>
    <t xml:space="preserve">ME</t>
  </si>
  <si>
    <t xml:space="preserve">Container, metal</t>
  </si>
  <si>
    <t xml:space="preserve">MR</t>
  </si>
  <si>
    <t xml:space="preserve">Receptacle, metal</t>
  </si>
  <si>
    <t xml:space="preserve">MS</t>
  </si>
  <si>
    <t xml:space="preserve">Sack, multi-wall</t>
  </si>
  <si>
    <t xml:space="preserve">MT</t>
  </si>
  <si>
    <t xml:space="preserve">Mat</t>
  </si>
  <si>
    <t xml:space="preserve">MW</t>
  </si>
  <si>
    <t xml:space="preserve">Receotacle, plastic wrapped</t>
  </si>
  <si>
    <t xml:space="preserve">MX</t>
  </si>
  <si>
    <t xml:space="preserve">Matchbox</t>
  </si>
  <si>
    <t xml:space="preserve">NA</t>
  </si>
  <si>
    <t xml:space="preserve">Not available</t>
  </si>
  <si>
    <t xml:space="preserve">NE</t>
  </si>
  <si>
    <t xml:space="preserve">Unpacked or unpackaged</t>
  </si>
  <si>
    <t xml:space="preserve">NF</t>
  </si>
  <si>
    <t xml:space="preserve">Unpacked or unpackaged, single unit</t>
  </si>
  <si>
    <t xml:space="preserve">NG</t>
  </si>
  <si>
    <t xml:space="preserve">Unpacked or unpackaged, multiple units</t>
  </si>
  <si>
    <t xml:space="preserve">NS</t>
  </si>
  <si>
    <t xml:space="preserve">Nest</t>
  </si>
  <si>
    <t xml:space="preserve">NT</t>
  </si>
  <si>
    <t xml:space="preserve">Net</t>
  </si>
  <si>
    <t xml:space="preserve">NU</t>
  </si>
  <si>
    <t xml:space="preserve">Net, tube, plastic</t>
  </si>
  <si>
    <t xml:space="preserve">NV</t>
  </si>
  <si>
    <t xml:space="preserve">Net, tube, textile</t>
  </si>
  <si>
    <t xml:space="preserve">OA</t>
  </si>
  <si>
    <t xml:space="preserve">Pallet, CHEP 40 cm x 60 cm</t>
  </si>
  <si>
    <t xml:space="preserve">OB</t>
  </si>
  <si>
    <t xml:space="preserve">Pallet, CHEP 80 cm x 120 cm</t>
  </si>
  <si>
    <t xml:space="preserve">OC</t>
  </si>
  <si>
    <t xml:space="preserve">Pallet, CHEP 100 cm x 120 cm</t>
  </si>
  <si>
    <t xml:space="preserve">OD</t>
  </si>
  <si>
    <t xml:space="preserve">Pallet, AS 4068-1993</t>
  </si>
  <si>
    <t xml:space="preserve">OE</t>
  </si>
  <si>
    <t xml:space="preserve">Pallet, ISSO T11</t>
  </si>
  <si>
    <t xml:space="preserve">OF</t>
  </si>
  <si>
    <t xml:space="preserve">Platform, unspec. Weight or dimension</t>
  </si>
  <si>
    <t xml:space="preserve">OK</t>
  </si>
  <si>
    <t xml:space="preserve">Block</t>
  </si>
  <si>
    <t xml:space="preserve">OT</t>
  </si>
  <si>
    <t xml:space="preserve">Octabin</t>
  </si>
  <si>
    <t xml:space="preserve">OU</t>
  </si>
  <si>
    <t xml:space="preserve">Container, outer</t>
  </si>
  <si>
    <t xml:space="preserve">PA</t>
  </si>
  <si>
    <t xml:space="preserve">Packet</t>
  </si>
  <si>
    <t xml:space="preserve">PB</t>
  </si>
  <si>
    <t xml:space="preserve">Pallet, box</t>
  </si>
  <si>
    <t xml:space="preserve">PC</t>
  </si>
  <si>
    <t xml:space="preserve">Parcel</t>
  </si>
  <si>
    <t xml:space="preserve">PD</t>
  </si>
  <si>
    <t xml:space="preserve">Pallet, modular, collars 80cms * 100cms</t>
  </si>
  <si>
    <t xml:space="preserve">PE</t>
  </si>
  <si>
    <t xml:space="preserve">Pallet, modular, collars 80cms * 120cms</t>
  </si>
  <si>
    <t xml:space="preserve">PF</t>
  </si>
  <si>
    <t xml:space="preserve">Pen</t>
  </si>
  <si>
    <t xml:space="preserve">PG</t>
  </si>
  <si>
    <t xml:space="preserve">Plate</t>
  </si>
  <si>
    <t xml:space="preserve">PH</t>
  </si>
  <si>
    <t xml:space="preserve">Pitcher</t>
  </si>
  <si>
    <t xml:space="preserve">PI</t>
  </si>
  <si>
    <t xml:space="preserve">Pipe</t>
  </si>
  <si>
    <t xml:space="preserve">PJ</t>
  </si>
  <si>
    <t xml:space="preserve">Punnet</t>
  </si>
  <si>
    <t xml:space="preserve">PK</t>
  </si>
  <si>
    <t xml:space="preserve">Package</t>
  </si>
  <si>
    <t xml:space="preserve">PL</t>
  </si>
  <si>
    <t xml:space="preserve">Pail</t>
  </si>
  <si>
    <t xml:space="preserve">PN</t>
  </si>
  <si>
    <t xml:space="preserve">Plank</t>
  </si>
  <si>
    <t xml:space="preserve">PO</t>
  </si>
  <si>
    <t xml:space="preserve">Pouch</t>
  </si>
  <si>
    <t xml:space="preserve">PP</t>
  </si>
  <si>
    <t xml:space="preserve">Piece, a loose or unpacked article</t>
  </si>
  <si>
    <t xml:space="preserve">PR</t>
  </si>
  <si>
    <t xml:space="preserve">Receptacle, plastic</t>
  </si>
  <si>
    <t xml:space="preserve">PT</t>
  </si>
  <si>
    <t xml:space="preserve">Pot</t>
  </si>
  <si>
    <t xml:space="preserve">PU</t>
  </si>
  <si>
    <t xml:space="preserve">Tray</t>
  </si>
  <si>
    <t xml:space="preserve">PV</t>
  </si>
  <si>
    <t xml:space="preserve">Pipes, in bundle/brunch/truss</t>
  </si>
  <si>
    <t xml:space="preserve">Pallet</t>
  </si>
  <si>
    <t xml:space="preserve">PY</t>
  </si>
  <si>
    <t xml:space="preserve">Plates, in bundle/bunch/truss</t>
  </si>
  <si>
    <t xml:space="preserve">PZ</t>
  </si>
  <si>
    <t xml:space="preserve">Planks, in bundle/bunch/truss</t>
  </si>
  <si>
    <t xml:space="preserve">P2</t>
  </si>
  <si>
    <t xml:space="preserve">Pan</t>
  </si>
  <si>
    <t xml:space="preserve">QA</t>
  </si>
  <si>
    <t xml:space="preserve">Drum, steel, non-removable head</t>
  </si>
  <si>
    <t xml:space="preserve">QB</t>
  </si>
  <si>
    <t xml:space="preserve">Drum, steel, removable head</t>
  </si>
  <si>
    <t xml:space="preserve">QC</t>
  </si>
  <si>
    <t xml:space="preserve">Drum, aluminium, non-removable head</t>
  </si>
  <si>
    <t xml:space="preserve">QD</t>
  </si>
  <si>
    <t xml:space="preserve">Drum, aluminium, removable head</t>
  </si>
  <si>
    <t xml:space="preserve">QF</t>
  </si>
  <si>
    <t xml:space="preserve">Drum, plastic, non-removable head</t>
  </si>
  <si>
    <t xml:space="preserve">QG</t>
  </si>
  <si>
    <t xml:space="preserve">Drum, plastic, removable head</t>
  </si>
  <si>
    <t xml:space="preserve">QH</t>
  </si>
  <si>
    <t xml:space="preserve">Barel, wooden, bung type</t>
  </si>
  <si>
    <t xml:space="preserve">QJ</t>
  </si>
  <si>
    <t xml:space="preserve">Barrel, wooden, removable head</t>
  </si>
  <si>
    <t xml:space="preserve">QK</t>
  </si>
  <si>
    <t xml:space="preserve">Jerrican, steel, non-removable head</t>
  </si>
  <si>
    <t xml:space="preserve">QL</t>
  </si>
  <si>
    <t xml:space="preserve">Jerrican, steel, removable head</t>
  </si>
  <si>
    <t xml:space="preserve">QM</t>
  </si>
  <si>
    <t xml:space="preserve">Jerrican, plastic, non-removable head</t>
  </si>
  <si>
    <t xml:space="preserve">QN</t>
  </si>
  <si>
    <t xml:space="preserve">Jerrican, plastic, removable head</t>
  </si>
  <si>
    <t xml:space="preserve">QP</t>
  </si>
  <si>
    <t xml:space="preserve">Box, wooden, natural wood, ordinary</t>
  </si>
  <si>
    <t xml:space="preserve">QQ</t>
  </si>
  <si>
    <t xml:space="preserve">Box, wooden, natural wood, with sift pro</t>
  </si>
  <si>
    <t xml:space="preserve">QR</t>
  </si>
  <si>
    <t xml:space="preserve">Box, plastic, expanded</t>
  </si>
  <si>
    <t xml:space="preserve">QS</t>
  </si>
  <si>
    <t xml:space="preserve">Box, plastic, solid</t>
  </si>
  <si>
    <t xml:space="preserve">RD</t>
  </si>
  <si>
    <t xml:space="preserve">Rod</t>
  </si>
  <si>
    <t xml:space="preserve">RG</t>
  </si>
  <si>
    <t xml:space="preserve">Ring</t>
  </si>
  <si>
    <t xml:space="preserve">RJ</t>
  </si>
  <si>
    <t xml:space="preserve">Rack, clothing hanger</t>
  </si>
  <si>
    <t xml:space="preserve">RK</t>
  </si>
  <si>
    <t xml:space="preserve">Rack</t>
  </si>
  <si>
    <t xml:space="preserve">RL</t>
  </si>
  <si>
    <t xml:space="preserve">Reel</t>
  </si>
  <si>
    <t xml:space="preserve">RO</t>
  </si>
  <si>
    <t xml:space="preserve">Roll</t>
  </si>
  <si>
    <t xml:space="preserve">RT</t>
  </si>
  <si>
    <t xml:space="preserve">Rednet</t>
  </si>
  <si>
    <t xml:space="preserve">RZ</t>
  </si>
  <si>
    <t xml:space="preserve">Rods, in bundle/bunch/truss</t>
  </si>
  <si>
    <t xml:space="preserve">SA</t>
  </si>
  <si>
    <t xml:space="preserve">Sack</t>
  </si>
  <si>
    <t xml:space="preserve">SB</t>
  </si>
  <si>
    <t xml:space="preserve">Slab</t>
  </si>
  <si>
    <t xml:space="preserve">SC</t>
  </si>
  <si>
    <t xml:space="preserve">Crate, shallow</t>
  </si>
  <si>
    <t xml:space="preserve">SD</t>
  </si>
  <si>
    <t xml:space="preserve">Spindle</t>
  </si>
  <si>
    <t xml:space="preserve">SE</t>
  </si>
  <si>
    <t xml:space="preserve">Sea-chest</t>
  </si>
  <si>
    <t xml:space="preserve">SH</t>
  </si>
  <si>
    <t xml:space="preserve">Sachet</t>
  </si>
  <si>
    <t xml:space="preserve">SI</t>
  </si>
  <si>
    <t xml:space="preserve">Skid</t>
  </si>
  <si>
    <t xml:space="preserve">SK</t>
  </si>
  <si>
    <t xml:space="preserve">Case, skeleton</t>
  </si>
  <si>
    <t xml:space="preserve">SL</t>
  </si>
  <si>
    <t xml:space="preserve">Slipsheet</t>
  </si>
  <si>
    <t xml:space="preserve">SM</t>
  </si>
  <si>
    <t xml:space="preserve">Sheetmetal</t>
  </si>
  <si>
    <t xml:space="preserve">SO</t>
  </si>
  <si>
    <t xml:space="preserve">Spool</t>
  </si>
  <si>
    <t xml:space="preserve">SP</t>
  </si>
  <si>
    <t xml:space="preserve">Sheet, plastic wrapping</t>
  </si>
  <si>
    <t xml:space="preserve">SS</t>
  </si>
  <si>
    <t xml:space="preserve">Case, steel</t>
  </si>
  <si>
    <t xml:space="preserve">ST</t>
  </si>
  <si>
    <t xml:space="preserve">Sheet</t>
  </si>
  <si>
    <t xml:space="preserve">SU</t>
  </si>
  <si>
    <t xml:space="preserve">Suitcase</t>
  </si>
  <si>
    <t xml:space="preserve">SV</t>
  </si>
  <si>
    <t xml:space="preserve">Envelope, steel</t>
  </si>
  <si>
    <t xml:space="preserve">SW</t>
  </si>
  <si>
    <t xml:space="preserve">Shrinkwrapped</t>
  </si>
  <si>
    <t xml:space="preserve">SX</t>
  </si>
  <si>
    <t xml:space="preserve">Set</t>
  </si>
  <si>
    <t xml:space="preserve">SY</t>
  </si>
  <si>
    <t xml:space="preserve">Sleeve</t>
  </si>
  <si>
    <t xml:space="preserve">SZ</t>
  </si>
  <si>
    <t xml:space="preserve">Sheets, in bundle/bunch/truss</t>
  </si>
  <si>
    <t xml:space="preserve">TB</t>
  </si>
  <si>
    <t xml:space="preserve">Tub</t>
  </si>
  <si>
    <t xml:space="preserve">TC</t>
  </si>
  <si>
    <t xml:space="preserve">Tea-chest</t>
  </si>
  <si>
    <t xml:space="preserve">TD</t>
  </si>
  <si>
    <t xml:space="preserve">Tube, collapsible</t>
  </si>
  <si>
    <t xml:space="preserve">TE</t>
  </si>
  <si>
    <t xml:space="preserve">Tyre</t>
  </si>
  <si>
    <t xml:space="preserve">TG</t>
  </si>
  <si>
    <t xml:space="preserve">Tank container, generic</t>
  </si>
  <si>
    <t xml:space="preserve">TI</t>
  </si>
  <si>
    <t xml:space="preserve">Tierce</t>
  </si>
  <si>
    <t xml:space="preserve">TK</t>
  </si>
  <si>
    <t xml:space="preserve">Tank , rectangular</t>
  </si>
  <si>
    <t xml:space="preserve">TL</t>
  </si>
  <si>
    <t xml:space="preserve">Tub, with lid</t>
  </si>
  <si>
    <t xml:space="preserve">TN</t>
  </si>
  <si>
    <t xml:space="preserve">Tin</t>
  </si>
  <si>
    <t xml:space="preserve">TO</t>
  </si>
  <si>
    <t xml:space="preserve">Tun</t>
  </si>
  <si>
    <t xml:space="preserve">TR</t>
  </si>
  <si>
    <t xml:space="preserve">Trunk</t>
  </si>
  <si>
    <t xml:space="preserve">TS</t>
  </si>
  <si>
    <t xml:space="preserve">Truss</t>
  </si>
  <si>
    <t xml:space="preserve">TT</t>
  </si>
  <si>
    <t xml:space="preserve">Bag, tote</t>
  </si>
  <si>
    <t xml:space="preserve">TU</t>
  </si>
  <si>
    <t xml:space="preserve">Tube</t>
  </si>
  <si>
    <t xml:space="preserve">TV</t>
  </si>
  <si>
    <t xml:space="preserve">Tube, with nozzle</t>
  </si>
  <si>
    <t xml:space="preserve">TW</t>
  </si>
  <si>
    <t xml:space="preserve">Pallet, triwall</t>
  </si>
  <si>
    <t xml:space="preserve">TY</t>
  </si>
  <si>
    <t xml:space="preserve">Tank, cylindrical</t>
  </si>
  <si>
    <t xml:space="preserve">TZ</t>
  </si>
  <si>
    <t xml:space="preserve">Tubes, in bundle/bunch/truss</t>
  </si>
  <si>
    <t xml:space="preserve">T1</t>
  </si>
  <si>
    <t xml:space="preserve">Tablet</t>
  </si>
  <si>
    <t xml:space="preserve">UC</t>
  </si>
  <si>
    <t xml:space="preserve">Uncaged</t>
  </si>
  <si>
    <t xml:space="preserve">UN</t>
  </si>
  <si>
    <t xml:space="preserve">Unit</t>
  </si>
  <si>
    <t xml:space="preserve">VA</t>
  </si>
  <si>
    <t xml:space="preserve">Vat</t>
  </si>
  <si>
    <t xml:space="preserve">VG</t>
  </si>
  <si>
    <t xml:space="preserve">Bulk, gas (at 1031 mbar and 15°C)</t>
  </si>
  <si>
    <t xml:space="preserve">VI</t>
  </si>
  <si>
    <t xml:space="preserve">Vial</t>
  </si>
  <si>
    <t xml:space="preserve">VK</t>
  </si>
  <si>
    <t xml:space="preserve">Vanpack</t>
  </si>
  <si>
    <t xml:space="preserve">VL</t>
  </si>
  <si>
    <t xml:space="preserve">Bulk, liquid</t>
  </si>
  <si>
    <t xml:space="preserve">Vehicle</t>
  </si>
  <si>
    <t xml:space="preserve">VO</t>
  </si>
  <si>
    <t xml:space="preserve">Bulk, solid, large particles ("nodules")</t>
  </si>
  <si>
    <t xml:space="preserve">VP</t>
  </si>
  <si>
    <t xml:space="preserve">Vacumm-packed</t>
  </si>
  <si>
    <t xml:space="preserve">VQ</t>
  </si>
  <si>
    <t xml:space="preserve">Bulk, liquefied gas (at abnormal temp)</t>
  </si>
  <si>
    <t xml:space="preserve">VR</t>
  </si>
  <si>
    <t xml:space="preserve">Bulk, solid, granular particles ("grain")</t>
  </si>
  <si>
    <t xml:space="preserve">VS</t>
  </si>
  <si>
    <t xml:space="preserve">Bulk, scrap metal</t>
  </si>
  <si>
    <t xml:space="preserve">VY</t>
  </si>
  <si>
    <t xml:space="preserve">Bulk, solid, fine particles ("powders")</t>
  </si>
  <si>
    <t xml:space="preserve">WA</t>
  </si>
  <si>
    <t xml:space="preserve">Intermediate bulk container</t>
  </si>
  <si>
    <t xml:space="preserve">WB</t>
  </si>
  <si>
    <t xml:space="preserve">Wickerbottle</t>
  </si>
  <si>
    <t xml:space="preserve">WC</t>
  </si>
  <si>
    <t xml:space="preserve">Intermediate bulk container, steel</t>
  </si>
  <si>
    <t xml:space="preserve">WD</t>
  </si>
  <si>
    <t xml:space="preserve">Intermediate bulk container, aluminium</t>
  </si>
  <si>
    <t xml:space="preserve">WF</t>
  </si>
  <si>
    <t xml:space="preserve">Intermediate bulk container, metal</t>
  </si>
  <si>
    <t xml:space="preserve">WG</t>
  </si>
  <si>
    <t xml:space="preserve">Intermed. Bulk container, steel, pressur</t>
  </si>
  <si>
    <t xml:space="preserve">WH</t>
  </si>
  <si>
    <t xml:space="preserve">IBC, aluminium, pressurise &gt; 10 kpa</t>
  </si>
  <si>
    <t xml:space="preserve">WJ</t>
  </si>
  <si>
    <t xml:space="preserve">Intermediate bulk container, metal, pres</t>
  </si>
  <si>
    <t xml:space="preserve">WK</t>
  </si>
  <si>
    <t xml:space="preserve">Intermediate bulk container, steel, liqu</t>
  </si>
  <si>
    <t xml:space="preserve">WL</t>
  </si>
  <si>
    <t xml:space="preserve">Intermediate bulk container, aluminium, </t>
  </si>
  <si>
    <t xml:space="preserve">WM</t>
  </si>
  <si>
    <t xml:space="preserve">Intermediate bulk container, metal, liqu</t>
  </si>
  <si>
    <t xml:space="preserve">WN</t>
  </si>
  <si>
    <t xml:space="preserve">IBC, woven plastic, without coat/liner</t>
  </si>
  <si>
    <t xml:space="preserve">WP</t>
  </si>
  <si>
    <t xml:space="preserve">IBC, woven plastic, coated</t>
  </si>
  <si>
    <t xml:space="preserve">WQ</t>
  </si>
  <si>
    <t xml:space="preserve">IBC, wovern plastic, with liner</t>
  </si>
  <si>
    <t xml:space="preserve">WR</t>
  </si>
  <si>
    <t xml:space="preserve">IBC, woven plastic, coated and liner</t>
  </si>
  <si>
    <t xml:space="preserve">WS</t>
  </si>
  <si>
    <t xml:space="preserve">Intermediate bulk container, plastic fil</t>
  </si>
  <si>
    <t xml:space="preserve">WT</t>
  </si>
  <si>
    <t xml:space="preserve">IBC, textile with out coat/liner</t>
  </si>
  <si>
    <t xml:space="preserve">WU</t>
  </si>
  <si>
    <t xml:space="preserve">IBC, natural wood, with inner liner</t>
  </si>
  <si>
    <t xml:space="preserve">WV</t>
  </si>
  <si>
    <t xml:space="preserve">Intermediate bulk container, textile, co</t>
  </si>
  <si>
    <t xml:space="preserve">WW</t>
  </si>
  <si>
    <t xml:space="preserve">IBC, textile, with liner</t>
  </si>
  <si>
    <t xml:space="preserve">WX</t>
  </si>
  <si>
    <t xml:space="preserve">IBC, textile, coated and liner</t>
  </si>
  <si>
    <t xml:space="preserve">WY</t>
  </si>
  <si>
    <t xml:space="preserve">IBC, plywood, with inner liner</t>
  </si>
  <si>
    <t xml:space="preserve">WZ</t>
  </si>
  <si>
    <t xml:space="preserve">IBC, reconstituted wood, with inner line</t>
  </si>
  <si>
    <t xml:space="preserve">XA</t>
  </si>
  <si>
    <t xml:space="preserve">Bag, woven plastic, without inner coat/l</t>
  </si>
  <si>
    <t xml:space="preserve">XB</t>
  </si>
  <si>
    <t xml:space="preserve">Bag, woven plastic, sift proof</t>
  </si>
  <si>
    <t xml:space="preserve">XC</t>
  </si>
  <si>
    <t xml:space="preserve">Bag, woven plastic, water resistant</t>
  </si>
  <si>
    <t xml:space="preserve">XD</t>
  </si>
  <si>
    <t xml:space="preserve">Bag, plastics film</t>
  </si>
  <si>
    <t xml:space="preserve">XF</t>
  </si>
  <si>
    <t xml:space="preserve">Bag, textile, wothout inner coat/liner</t>
  </si>
  <si>
    <t xml:space="preserve">XG</t>
  </si>
  <si>
    <t xml:space="preserve">Bag, textile, sift proof</t>
  </si>
  <si>
    <t xml:space="preserve">XH</t>
  </si>
  <si>
    <t xml:space="preserve">Bag, textile, water resistant</t>
  </si>
  <si>
    <t xml:space="preserve">XJ</t>
  </si>
  <si>
    <t xml:space="preserve">Bag, paper, multi-wall</t>
  </si>
  <si>
    <t xml:space="preserve">XK</t>
  </si>
  <si>
    <t xml:space="preserve">Bag, paper, multi-wall, water resistant</t>
  </si>
  <si>
    <t xml:space="preserve">YA</t>
  </si>
  <si>
    <t xml:space="preserve">Comp. Pack., plastic receptacle in steel</t>
  </si>
  <si>
    <t xml:space="preserve">YB</t>
  </si>
  <si>
    <t xml:space="preserve">YC</t>
  </si>
  <si>
    <t xml:space="preserve">Comp. Pack., plastic receptacle in alumi</t>
  </si>
  <si>
    <t xml:space="preserve">YD</t>
  </si>
  <si>
    <t xml:space="preserve">YF</t>
  </si>
  <si>
    <t xml:space="preserve">Compos. Packaging, plastic receptac. In</t>
  </si>
  <si>
    <t xml:space="preserve">YG</t>
  </si>
  <si>
    <t xml:space="preserve">Comp. Pack., plastic receptacle in plywo</t>
  </si>
  <si>
    <t xml:space="preserve">YH</t>
  </si>
  <si>
    <t xml:space="preserve">YJ</t>
  </si>
  <si>
    <t xml:space="preserve">Comp. Pack., plastic receptacle in fibre</t>
  </si>
  <si>
    <t xml:space="preserve">YK</t>
  </si>
  <si>
    <t xml:space="preserve">YL</t>
  </si>
  <si>
    <t xml:space="preserve">Comp. Pack., plastic receptacle in plastic</t>
  </si>
  <si>
    <t xml:space="preserve">YM</t>
  </si>
  <si>
    <t xml:space="preserve">Comp. Pack., plastic recept. In solid pl</t>
  </si>
  <si>
    <t xml:space="preserve">YN</t>
  </si>
  <si>
    <t xml:space="preserve">Composite packag., glass receptacle in s</t>
  </si>
  <si>
    <t xml:space="preserve">YP</t>
  </si>
  <si>
    <t xml:space="preserve">Comp. Pack., glass receptac. in steel cr</t>
  </si>
  <si>
    <t xml:space="preserve">YQ</t>
  </si>
  <si>
    <t xml:space="preserve">Comp. Pack., glass recept. in al</t>
  </si>
  <si>
    <t xml:space="preserve">YR</t>
  </si>
  <si>
    <t xml:space="preserve">Composite packaging, glass recept. in al</t>
  </si>
  <si>
    <t xml:space="preserve">YS</t>
  </si>
  <si>
    <t xml:space="preserve">Composite packag., glass receptacle in w</t>
  </si>
  <si>
    <t xml:space="preserve">YT</t>
  </si>
  <si>
    <t xml:space="preserve">Comp. Pack., glass receptacle in plywood</t>
  </si>
  <si>
    <t xml:space="preserve">YV</t>
  </si>
  <si>
    <t xml:space="preserve">Comp. Pack., glass receptac. in wickerwo</t>
  </si>
  <si>
    <t xml:space="preserve">Composite packagins, glass recept. in fi</t>
  </si>
  <si>
    <t xml:space="preserve">YX</t>
  </si>
  <si>
    <t xml:space="preserve">Comp. Pack., glass receptacle in fibrebo</t>
  </si>
  <si>
    <t xml:space="preserve">YY</t>
  </si>
  <si>
    <t xml:space="preserve">Comp. Pack., glass recept. in expand. pl</t>
  </si>
  <si>
    <t xml:space="preserve">YZ</t>
  </si>
  <si>
    <t xml:space="preserve">Comp. Pack., glass receptac. in solid pl</t>
  </si>
  <si>
    <t xml:space="preserve">ZA</t>
  </si>
  <si>
    <t xml:space="preserve">Intermediate bulk container, paper, mult</t>
  </si>
  <si>
    <t xml:space="preserve">ZB</t>
  </si>
  <si>
    <t xml:space="preserve">Bag, large</t>
  </si>
  <si>
    <t xml:space="preserve">ZC</t>
  </si>
  <si>
    <t xml:space="preserve">IBC, paper, multi-wall, water resistant</t>
  </si>
  <si>
    <t xml:space="preserve">ZD</t>
  </si>
  <si>
    <t xml:space="preserve">IBC, rigid plastic, with struct. Equip.,</t>
  </si>
  <si>
    <t xml:space="preserve">ZF</t>
  </si>
  <si>
    <t xml:space="preserve">IBC, rigid plastic, freestanding, solids</t>
  </si>
  <si>
    <t xml:space="preserve">ZG</t>
  </si>
  <si>
    <t xml:space="preserve">ZH</t>
  </si>
  <si>
    <t xml:space="preserve">IBC, rigid plastic, freestanding, pressu</t>
  </si>
  <si>
    <t xml:space="preserve">ZJ</t>
  </si>
  <si>
    <t xml:space="preserve">IBC, rigid palstic, with struct. Equip.,</t>
  </si>
  <si>
    <t xml:space="preserve">ZK</t>
  </si>
  <si>
    <t xml:space="preserve">IBC, rigid plastic, freestanding, liquid</t>
  </si>
  <si>
    <t xml:space="preserve">ZL</t>
  </si>
  <si>
    <t xml:space="preserve">IBC, composite, rigid plastic, solids</t>
  </si>
  <si>
    <t xml:space="preserve">ZM</t>
  </si>
  <si>
    <t xml:space="preserve">IBC, composite, flexible plastics, solids</t>
  </si>
  <si>
    <t xml:space="preserve">ZN</t>
  </si>
  <si>
    <t xml:space="preserve">IBC, composite, rigid plastic, pressuris</t>
  </si>
  <si>
    <t xml:space="preserve">ZP</t>
  </si>
  <si>
    <t xml:space="preserve">IBC, composite, flexible plastics, pressu</t>
  </si>
  <si>
    <t xml:space="preserve">ZQ</t>
  </si>
  <si>
    <t xml:space="preserve">IBC, composite, rigid plastic, liquids</t>
  </si>
  <si>
    <t xml:space="preserve">ZR</t>
  </si>
  <si>
    <t xml:space="preserve">IBC, composite, flexible plastic, liquid</t>
  </si>
  <si>
    <t xml:space="preserve">ZS</t>
  </si>
  <si>
    <t xml:space="preserve">IBC, composite</t>
  </si>
  <si>
    <t xml:space="preserve">ZT</t>
  </si>
  <si>
    <t xml:space="preserve">IBC, fibleboard</t>
  </si>
  <si>
    <t xml:space="preserve">ZU</t>
  </si>
  <si>
    <t xml:space="preserve">IBC, flexible</t>
  </si>
  <si>
    <t xml:space="preserve">ZV</t>
  </si>
  <si>
    <t xml:space="preserve">IBC, metal, other than steel</t>
  </si>
  <si>
    <t xml:space="preserve">ZW</t>
  </si>
  <si>
    <t xml:space="preserve">IBC, natural wood</t>
  </si>
  <si>
    <t xml:space="preserve">ZX</t>
  </si>
  <si>
    <t xml:space="preserve">IBC, plywood</t>
  </si>
  <si>
    <t xml:space="preserve">ZY</t>
  </si>
  <si>
    <t xml:space="preserve">IBC reconstituted wood</t>
  </si>
  <si>
    <t xml:space="preserve">ZZ</t>
  </si>
  <si>
    <t xml:space="preserve">Mutually defined</t>
  </si>
  <si>
    <t xml:space="preserve">1A</t>
  </si>
  <si>
    <t xml:space="preserve">Drum, steel</t>
  </si>
  <si>
    <t xml:space="preserve">1B</t>
  </si>
  <si>
    <t xml:space="preserve">Drum, aluminium</t>
  </si>
  <si>
    <t xml:space="preserve">1D</t>
  </si>
  <si>
    <t xml:space="preserve">Drum, plywood</t>
  </si>
  <si>
    <t xml:space="preserve">1F</t>
  </si>
  <si>
    <t xml:space="preserve">Container, flexible</t>
  </si>
  <si>
    <t xml:space="preserve">1G</t>
  </si>
  <si>
    <t xml:space="preserve">Drum, fibre</t>
  </si>
  <si>
    <t xml:space="preserve">1W</t>
  </si>
  <si>
    <t xml:space="preserve">Drum, wooden</t>
  </si>
  <si>
    <t xml:space="preserve">2C</t>
  </si>
  <si>
    <t xml:space="preserve">Barrel, wooden</t>
  </si>
  <si>
    <t xml:space="preserve">3A</t>
  </si>
  <si>
    <t xml:space="preserve">Jerrican, steel</t>
  </si>
  <si>
    <t xml:space="preserve">3H</t>
  </si>
  <si>
    <t xml:space="preserve">Jerrican, plastic</t>
  </si>
  <si>
    <t xml:space="preserve">4A</t>
  </si>
  <si>
    <t xml:space="preserve">Box, steel</t>
  </si>
  <si>
    <t xml:space="preserve">4B</t>
  </si>
  <si>
    <t xml:space="preserve">Box, aluminium</t>
  </si>
  <si>
    <t xml:space="preserve">4C</t>
  </si>
  <si>
    <t xml:space="preserve">Box, natural wood</t>
  </si>
  <si>
    <t xml:space="preserve">4D</t>
  </si>
  <si>
    <t xml:space="preserve">Box, plywood</t>
  </si>
  <si>
    <t xml:space="preserve">4F</t>
  </si>
  <si>
    <t xml:space="preserve">Box, reconstituted wood</t>
  </si>
  <si>
    <t xml:space="preserve">4G</t>
  </si>
  <si>
    <t xml:space="preserve">Box, fibreboard</t>
  </si>
  <si>
    <t xml:space="preserve">4H</t>
  </si>
  <si>
    <t xml:space="preserve">Box, plastic</t>
  </si>
  <si>
    <t xml:space="preserve">Bag, super bulk</t>
  </si>
  <si>
    <t xml:space="preserve">44</t>
  </si>
  <si>
    <t xml:space="preserve">Bag, polybag</t>
  </si>
  <si>
    <t xml:space="preserve">5H</t>
  </si>
  <si>
    <t xml:space="preserve">Bag, woven plastic</t>
  </si>
  <si>
    <t xml:space="preserve">5L</t>
  </si>
  <si>
    <t xml:space="preserve">Bag, textile</t>
  </si>
  <si>
    <t xml:space="preserve">5M</t>
  </si>
  <si>
    <t xml:space="preserve">Bag, paper</t>
  </si>
  <si>
    <t xml:space="preserve">6H</t>
  </si>
  <si>
    <t xml:space="preserve">Composite packaging, plastic receptacle</t>
  </si>
  <si>
    <t xml:space="preserve">6P</t>
  </si>
  <si>
    <t xml:space="preserve">Composite packaging, glass receptacle</t>
  </si>
  <si>
    <t xml:space="preserve">7A</t>
  </si>
  <si>
    <t xml:space="preserve">Case, car</t>
  </si>
  <si>
    <t xml:space="preserve">7B</t>
  </si>
  <si>
    <t xml:space="preserve">Case, wooden</t>
  </si>
  <si>
    <t xml:space="preserve">8A</t>
  </si>
  <si>
    <t xml:space="preserve">Pallet, wooden</t>
  </si>
  <si>
    <t xml:space="preserve">8B</t>
  </si>
  <si>
    <t xml:space="preserve">Crate, wooden</t>
  </si>
  <si>
    <t xml:space="preserve">8C</t>
  </si>
  <si>
    <t xml:space="preserve">Bundle, wooden</t>
  </si>
  <si>
    <t xml:space="preserve">IMO</t>
  </si>
  <si>
    <t xml:space="preserve">1A1</t>
  </si>
  <si>
    <t xml:space="preserve">Drums/Steel/Non-removable head</t>
  </si>
  <si>
    <t xml:space="preserve">1A2</t>
  </si>
  <si>
    <t xml:space="preserve">Drums/Steel/Removable head</t>
  </si>
  <si>
    <t xml:space="preserve">1B1</t>
  </si>
  <si>
    <t xml:space="preserve">Drums/Aluminium/Non-removable head</t>
  </si>
  <si>
    <t xml:space="preserve">1B2</t>
  </si>
  <si>
    <t xml:space="preserve">Drums/Aluminium/Removable head</t>
  </si>
  <si>
    <t xml:space="preserve">Drums/Plywood</t>
  </si>
  <si>
    <t xml:space="preserve">Drums/Fibre</t>
  </si>
  <si>
    <t xml:space="preserve">1H1</t>
  </si>
  <si>
    <t xml:space="preserve">Drums/Plastics/Non-removable head</t>
  </si>
  <si>
    <t xml:space="preserve">1H2</t>
  </si>
  <si>
    <t xml:space="preserve">Drums/Plastics/Removable head</t>
  </si>
  <si>
    <t xml:space="preserve">1N1</t>
  </si>
  <si>
    <t xml:space="preserve">Drums/Metal, not steel/alum,non-rem.head</t>
  </si>
  <si>
    <t xml:space="preserve">1N2</t>
  </si>
  <si>
    <t xml:space="preserve">Drums/Metal,not steel/alum,remov. Head</t>
  </si>
  <si>
    <t xml:space="preserve">11A</t>
  </si>
  <si>
    <t xml:space="preserve">Steel IBC, solid products</t>
  </si>
  <si>
    <t xml:space="preserve">11B</t>
  </si>
  <si>
    <t xml:space="preserve">Alum.IBC for solids, filled/disc by grav</t>
  </si>
  <si>
    <t xml:space="preserve">11C</t>
  </si>
  <si>
    <t xml:space="preserve">Wooden IBC</t>
  </si>
  <si>
    <t xml:space="preserve">11D</t>
  </si>
  <si>
    <t xml:space="preserve">Plywood IBCs</t>
  </si>
  <si>
    <t xml:space="preserve">11F</t>
  </si>
  <si>
    <t xml:space="preserve">Rec. Wood IBC for solids, inner liner</t>
  </si>
  <si>
    <t xml:space="preserve">11G</t>
  </si>
  <si>
    <t xml:space="preserve">Fibreboard IBC</t>
  </si>
  <si>
    <t xml:space="preserve">11HA1</t>
  </si>
  <si>
    <t xml:space="preserve">Comp. IBC, Steel Outer, plast Inner, solids</t>
  </si>
  <si>
    <t xml:space="preserve">11HD2</t>
  </si>
  <si>
    <t xml:space="preserve">Comp. IBC, Plyw. Outer, flex plast., solids</t>
  </si>
  <si>
    <t xml:space="preserve">11HG2</t>
  </si>
  <si>
    <t xml:space="preserve">Comp. IBC, Fibre Outer, Plast. Inner, flex</t>
  </si>
  <si>
    <t xml:space="preserve">11H1</t>
  </si>
  <si>
    <t xml:space="preserve">Rigid plastic IBC, solids, w struct equip</t>
  </si>
  <si>
    <t xml:space="preserve">11H2</t>
  </si>
  <si>
    <t xml:space="preserve">Rigid plastic IBC, solids, freestanding</t>
  </si>
  <si>
    <t xml:space="preserve">11N</t>
  </si>
  <si>
    <t xml:space="preserve">IBC, other than steel or aluminium, for solids, filled or discharged by</t>
  </si>
  <si>
    <t xml:space="preserve">13H1</t>
  </si>
  <si>
    <t xml:space="preserve">Flexible IBC, no coating or liner</t>
  </si>
  <si>
    <t xml:space="preserve">13H2</t>
  </si>
  <si>
    <t xml:space="preserve">Flexible IBC coated</t>
  </si>
  <si>
    <t xml:space="preserve">13H3</t>
  </si>
  <si>
    <t xml:space="preserve">Flexible IBC with liner</t>
  </si>
  <si>
    <t xml:space="preserve">13H4</t>
  </si>
  <si>
    <t xml:space="preserve">Flexible IBC with coating or liner</t>
  </si>
  <si>
    <t xml:space="preserve">13H5</t>
  </si>
  <si>
    <t xml:space="preserve">Flexible IBC, Plastic Film</t>
  </si>
  <si>
    <t xml:space="preserve">13L2</t>
  </si>
  <si>
    <t xml:space="preserve">IBC, flexible textile, coated</t>
  </si>
  <si>
    <t xml:space="preserve">13L3</t>
  </si>
  <si>
    <t xml:space="preserve">IBC, flexible Textile, with liner</t>
  </si>
  <si>
    <t xml:space="preserve">13L4</t>
  </si>
  <si>
    <t xml:space="preserve">IBC, flexible textile, coated and with liner</t>
  </si>
  <si>
    <t xml:space="preserve">13M1</t>
  </si>
  <si>
    <t xml:space="preserve">Flexible IBC, paper</t>
  </si>
  <si>
    <t xml:space="preserve">13M2</t>
  </si>
  <si>
    <t xml:space="preserve">Flexible IBC, paper, multi-wall, water-res.</t>
  </si>
  <si>
    <t xml:space="preserve">21A</t>
  </si>
  <si>
    <t xml:space="preserve">Steel IBC for solids, filled/disc u/press</t>
  </si>
  <si>
    <t xml:space="preserve">21B</t>
  </si>
  <si>
    <t xml:space="preserve">IBC, aluminium, solids, fill/disc u/press</t>
  </si>
  <si>
    <t xml:space="preserve">21HZ1</t>
  </si>
  <si>
    <t xml:space="preserve">Comp. IBC, rigid, plast inner recept solid</t>
  </si>
  <si>
    <t xml:space="preserve">21HZ2</t>
  </si>
  <si>
    <t xml:space="preserve">Comp. IBC, flex plast inner recept solid</t>
  </si>
  <si>
    <t xml:space="preserve">21N</t>
  </si>
  <si>
    <t xml:space="preserve">IBC other than steel or alu,solids,press</t>
  </si>
  <si>
    <t xml:space="preserve">3A1</t>
  </si>
  <si>
    <t xml:space="preserve">Jerricans/Steel/Non-removable head</t>
  </si>
  <si>
    <t xml:space="preserve">3A2</t>
  </si>
  <si>
    <t xml:space="preserve">Jerricans/Steel/Removable head</t>
  </si>
  <si>
    <t xml:space="preserve">3B1</t>
  </si>
  <si>
    <t xml:space="preserve">Jerricans/Aluminium, non-removable head</t>
  </si>
  <si>
    <t xml:space="preserve">3B2</t>
  </si>
  <si>
    <t xml:space="preserve">Jerricans/Aluminium, removable head</t>
  </si>
  <si>
    <t xml:space="preserve">3H1</t>
  </si>
  <si>
    <t xml:space="preserve">Jerricans/Plastics/Non-removable head</t>
  </si>
  <si>
    <t xml:space="preserve">3H2</t>
  </si>
  <si>
    <t xml:space="preserve">Jerricans/Plastics/Removable head</t>
  </si>
  <si>
    <t xml:space="preserve">3N1</t>
  </si>
  <si>
    <t xml:space="preserve">Jerricans/Metal,other than steel or alu</t>
  </si>
  <si>
    <t xml:space="preserve">31A</t>
  </si>
  <si>
    <t xml:space="preserve">Steel IBC, liquid products</t>
  </si>
  <si>
    <t xml:space="preserve">31A1</t>
  </si>
  <si>
    <t xml:space="preserve">IBC, stainless steel</t>
  </si>
  <si>
    <t xml:space="preserve">31B</t>
  </si>
  <si>
    <t xml:space="preserve">Aluminium IBC</t>
  </si>
  <si>
    <t xml:space="preserve">31HA1</t>
  </si>
  <si>
    <t xml:space="preserve">Comp. IBC, Steel Outer, Plast. Inner, rigid</t>
  </si>
  <si>
    <t xml:space="preserve">31HA2</t>
  </si>
  <si>
    <t xml:space="preserve">Comp. IBC. Steel Outer, Plast Inner, flex.</t>
  </si>
  <si>
    <t xml:space="preserve">31HB1</t>
  </si>
  <si>
    <t xml:space="preserve">Comp. IBC, Alum. Outer, Plast. Inner, rigid</t>
  </si>
  <si>
    <t xml:space="preserve">31HB2</t>
  </si>
  <si>
    <t xml:space="preserve">Comp. IBC, Alum. Outer, Plast. Inner flex</t>
  </si>
  <si>
    <t xml:space="preserve">31HH1</t>
  </si>
  <si>
    <t xml:space="preserve">31HH2</t>
  </si>
  <si>
    <t xml:space="preserve">Comp. IBC, Plast Outer, Plast. Inner, flex</t>
  </si>
  <si>
    <t xml:space="preserve">31HN1</t>
  </si>
  <si>
    <t xml:space="preserve">Comp. IBC, Metal Outer, Plast Inner, rigid</t>
  </si>
  <si>
    <t xml:space="preserve">31H1</t>
  </si>
  <si>
    <t xml:space="preserve">Rigid plastic IBC, for liquids</t>
  </si>
  <si>
    <t xml:space="preserve">31H2</t>
  </si>
  <si>
    <t xml:space="preserve">Rigid plast. IBC f. liquids, freestanding</t>
  </si>
  <si>
    <t xml:space="preserve">31N</t>
  </si>
  <si>
    <t xml:space="preserve">Other IBC than steel or aluminiun IBC</t>
  </si>
  <si>
    <t xml:space="preserve">Steel box</t>
  </si>
  <si>
    <t xml:space="preserve">Aluminium Box</t>
  </si>
  <si>
    <t xml:space="preserve">4C1</t>
  </si>
  <si>
    <t xml:space="preserve">Boxes/Natural wood/Ordinary</t>
  </si>
  <si>
    <t xml:space="preserve">4C2</t>
  </si>
  <si>
    <t xml:space="preserve">Boxes/Natural wood/With sift-prood walls</t>
  </si>
  <si>
    <t xml:space="preserve">Boxes/Plywood</t>
  </si>
  <si>
    <t xml:space="preserve">Boxes/Reconstituted wood</t>
  </si>
  <si>
    <t xml:space="preserve">Boxes/Fibreboard</t>
  </si>
  <si>
    <t xml:space="preserve">4H1</t>
  </si>
  <si>
    <t xml:space="preserve">Boxes/Plastics/Expanded</t>
  </si>
  <si>
    <t xml:space="preserve">4H2</t>
  </si>
  <si>
    <t xml:space="preserve">Boxes/Plastics/Solid</t>
  </si>
  <si>
    <t xml:space="preserve">5H1</t>
  </si>
  <si>
    <t xml:space="preserve">Bags/Woven plastics/Witho inner lining</t>
  </si>
  <si>
    <t xml:space="preserve">5H2</t>
  </si>
  <si>
    <t xml:space="preserve">Bags/Woven plastics/Sift-proof</t>
  </si>
  <si>
    <t xml:space="preserve">5H3</t>
  </si>
  <si>
    <t xml:space="preserve">Bags/Woven plastics/Water resistant</t>
  </si>
  <si>
    <t xml:space="preserve">5H4</t>
  </si>
  <si>
    <t xml:space="preserve">Bags/Plastic film</t>
  </si>
  <si>
    <t xml:space="preserve">5L1</t>
  </si>
  <si>
    <t xml:space="preserve">Bags/Textile/Without inner lining o coat</t>
  </si>
  <si>
    <t xml:space="preserve">5L2</t>
  </si>
  <si>
    <t xml:space="preserve">Bags/Textile/Sift-proof</t>
  </si>
  <si>
    <t xml:space="preserve">5L3</t>
  </si>
  <si>
    <t xml:space="preserve">Bags/Textile/Water resistant</t>
  </si>
  <si>
    <t xml:space="preserve">5M1</t>
  </si>
  <si>
    <t xml:space="preserve">Bags/Paper/Multiwall</t>
  </si>
  <si>
    <t xml:space="preserve">5M2</t>
  </si>
  <si>
    <t xml:space="preserve">Bags/Paper/Multiwall,water resistant</t>
  </si>
  <si>
    <t xml:space="preserve">51H</t>
  </si>
  <si>
    <t xml:space="preserve">Flexible Plastic IBC</t>
  </si>
  <si>
    <t xml:space="preserve">6HA1</t>
  </si>
  <si>
    <t xml:space="preserve">Comp.pack./plas.recep/in steel drum</t>
  </si>
  <si>
    <t xml:space="preserve">6HA2</t>
  </si>
  <si>
    <t xml:space="preserve">Comp. Pack./plast.recep/steel crate or box</t>
  </si>
  <si>
    <t xml:space="preserve">6HB1</t>
  </si>
  <si>
    <t xml:space="preserve">Comp. Pack./plas.recep/aluminium drum</t>
  </si>
  <si>
    <t xml:space="preserve">6HB2</t>
  </si>
  <si>
    <t xml:space="preserve">Comp. Pack./plas.recep/alu crate or box</t>
  </si>
  <si>
    <t xml:space="preserve">6HC</t>
  </si>
  <si>
    <t xml:space="preserve">Comp.pack./plas.recep/in wooden box</t>
  </si>
  <si>
    <t xml:space="preserve">6HD1</t>
  </si>
  <si>
    <t xml:space="preserve">Comp. Pack./plas.recep/in plywood drum</t>
  </si>
  <si>
    <t xml:space="preserve">6HD2</t>
  </si>
  <si>
    <t xml:space="preserve">Comp. Pack.plas.recep/in plywood box</t>
  </si>
  <si>
    <t xml:space="preserve">6HG1</t>
  </si>
  <si>
    <t xml:space="preserve">Comp. Pack./ plas.recep/in fibre drum</t>
  </si>
  <si>
    <t xml:space="preserve">6HG2</t>
  </si>
  <si>
    <t xml:space="preserve">Comp. Pack./plas.recep/fibreboard box</t>
  </si>
  <si>
    <t xml:space="preserve">6HH1</t>
  </si>
  <si>
    <t xml:space="preserve">Comp. Pack./ plas.recep/in plastic drum</t>
  </si>
  <si>
    <t xml:space="preserve">6HH2</t>
  </si>
  <si>
    <t xml:space="preserve">Comp. Pack./plas.recep/solid plastics box</t>
  </si>
  <si>
    <t xml:space="preserve">6PA1</t>
  </si>
  <si>
    <t xml:space="preserve">Comp. Pack./Glass,porc.,stonew rec/steel</t>
  </si>
  <si>
    <t xml:space="preserve">6PA2</t>
  </si>
  <si>
    <t xml:space="preserve">Comp. Pack./Glass,porc.,stonew rec/st cra</t>
  </si>
  <si>
    <t xml:space="preserve">6PC</t>
  </si>
  <si>
    <t xml:space="preserve">Comp. Pack/glass,porc.,stonew rec/woo box</t>
  </si>
  <si>
    <t xml:space="preserve">6PD1</t>
  </si>
  <si>
    <t xml:space="preserve">Comp. Pack/glass,porc.,stonew rec/ply dru</t>
  </si>
  <si>
    <t xml:space="preserve">6PD2</t>
  </si>
  <si>
    <t xml:space="preserve">Comp. Pack/glass,porc.,stonew rec/wickerw</t>
  </si>
  <si>
    <t xml:space="preserve">6PG1</t>
  </si>
  <si>
    <t xml:space="preserve">Comp. Pack/glass,porc.,stonew rec/fibredr</t>
  </si>
  <si>
    <t xml:space="preserve">6PG2</t>
  </si>
  <si>
    <t xml:space="preserve">Comp. Pack/glass,porc.,stonew rec/fibrebo</t>
  </si>
  <si>
    <t xml:space="preserve">6PH1</t>
  </si>
  <si>
    <t xml:space="preserve">Comp. Pack/glass,porc.,stonew rec/expa pl</t>
  </si>
  <si>
    <t xml:space="preserve">6PH2</t>
  </si>
  <si>
    <t xml:space="preserve">Comp. Pack/glass,porc.,stonew rec/solid pl</t>
  </si>
  <si>
    <t xml:space="preserve">IMO MATERIAL</t>
  </si>
  <si>
    <t xml:space="preserve">CUSHI</t>
  </si>
  <si>
    <t xml:space="preserve">Cushioning material</t>
  </si>
  <si>
    <t xml:space="preserve">DIVID</t>
  </si>
  <si>
    <t xml:space="preserve">Dividers</t>
  </si>
  <si>
    <t xml:space="preserve">FIBRE</t>
  </si>
  <si>
    <t xml:space="preserve">Fibre</t>
  </si>
  <si>
    <t xml:space="preserve">Glass</t>
  </si>
  <si>
    <t xml:space="preserve">Metal</t>
  </si>
  <si>
    <t xml:space="preserve">PAPER</t>
  </si>
  <si>
    <t xml:space="preserve">Paper</t>
  </si>
  <si>
    <t xml:space="preserve">PLAST</t>
  </si>
  <si>
    <t xml:space="preserve">Plastics</t>
  </si>
  <si>
    <t xml:space="preserve">REELS</t>
  </si>
  <si>
    <t xml:space="preserve">Reels</t>
  </si>
  <si>
    <t xml:space="preserve">RUBBE</t>
  </si>
  <si>
    <t xml:space="preserve">Rubber</t>
  </si>
  <si>
    <t xml:space="preserve">TEXTI</t>
  </si>
  <si>
    <t xml:space="preserve">Textile</t>
  </si>
  <si>
    <t xml:space="preserve">WOOD</t>
  </si>
  <si>
    <t xml:space="preserve">Wood</t>
  </si>
  <si>
    <t xml:space="preserve">Lista</t>
  </si>
  <si>
    <t xml:space="preserve">Contents</t>
  </si>
  <si>
    <t xml:space="preserve">FUMIGATED</t>
  </si>
  <si>
    <t xml:space="preserve">Fumigated</t>
  </si>
  <si>
    <t xml:space="preserve">HOT</t>
  </si>
  <si>
    <t xml:space="preserve">Hot</t>
  </si>
  <si>
    <t xml:space="preserve">RESIDUE</t>
  </si>
  <si>
    <t xml:space="preserve">Residue</t>
  </si>
  <si>
    <t xml:space="preserve">WASTE</t>
  </si>
  <si>
    <t xml:space="preserve">Waste</t>
  </si>
  <si>
    <t xml:space="preserve">Code</t>
  </si>
  <si>
    <t xml:space="preserve">Description</t>
  </si>
  <si>
    <t xml:space="preserve">S01</t>
  </si>
  <si>
    <t xml:space="preserve">SEGREGATION GROUP 1 - ACIDS</t>
  </si>
  <si>
    <t xml:space="preserve">S02</t>
  </si>
  <si>
    <t xml:space="preserve">SEGREGATION GROUP 2 - AMMONIUM COMPOUNDS (EXCL. UN1444)</t>
  </si>
  <si>
    <t xml:space="preserve">S03</t>
  </si>
  <si>
    <t xml:space="preserve">SEGREGATION GROUP 3 - BROMATES</t>
  </si>
  <si>
    <t xml:space="preserve">S04</t>
  </si>
  <si>
    <t xml:space="preserve">SEGREGATION GROUP 4 - CHLORATES</t>
  </si>
  <si>
    <t xml:space="preserve">S05</t>
  </si>
  <si>
    <t xml:space="preserve">SEGREGATION GROUP 5 - CHLORITES</t>
  </si>
  <si>
    <t xml:space="preserve">S06</t>
  </si>
  <si>
    <t xml:space="preserve">SEGREGATION GROUP 6 - CYANIDES</t>
  </si>
  <si>
    <t xml:space="preserve">S07</t>
  </si>
  <si>
    <t xml:space="preserve">SEGREGATION GROUP 7 - HEAVY METALS AND THEIR SALTS</t>
  </si>
  <si>
    <t xml:space="preserve">S08</t>
  </si>
  <si>
    <t xml:space="preserve">SEGREGATION GROUP 8 - HYPOCHLORITES</t>
  </si>
  <si>
    <t xml:space="preserve">S09</t>
  </si>
  <si>
    <t xml:space="preserve">SEGREGATION GROUP 9 - LEAD AND ITS COMPOUNDS</t>
  </si>
  <si>
    <t xml:space="preserve">S10</t>
  </si>
  <si>
    <t xml:space="preserve">SEGREGATION GROUP 10 - LIQUID HALOGENATED HYDROCARBONS</t>
  </si>
  <si>
    <t xml:space="preserve">S11</t>
  </si>
  <si>
    <t xml:space="preserve">SEGREGATION GROUP 11 - MERCURY AND MERCURY COMPOUNDS</t>
  </si>
  <si>
    <t xml:space="preserve">S12</t>
  </si>
  <si>
    <t xml:space="preserve">SEGREGATION GROUP 12 - NITRITES AND THEIR MIXTURES</t>
  </si>
  <si>
    <t xml:space="preserve">S13</t>
  </si>
  <si>
    <t xml:space="preserve">SEGREGATION GROUP 13 - PERCHLORATES</t>
  </si>
  <si>
    <t xml:space="preserve">S14</t>
  </si>
  <si>
    <t xml:space="preserve">SEGREGATION GROUP 14 - PERMANGANATES</t>
  </si>
  <si>
    <t xml:space="preserve">S15</t>
  </si>
  <si>
    <t xml:space="preserve">SEGREGATION GROUP 15 - POWDERED METALS</t>
  </si>
  <si>
    <t xml:space="preserve">S16</t>
  </si>
  <si>
    <t xml:space="preserve">SEGREGATION GROUP 16 - PEROXIDES</t>
  </si>
  <si>
    <t xml:space="preserve">S17</t>
  </si>
  <si>
    <t xml:space="preserve">SEGREGATION GROUP 17 - AZIDES</t>
  </si>
  <si>
    <t xml:space="preserve">S18</t>
  </si>
  <si>
    <t xml:space="preserve">SEGREGATION GROUP 18 - ALKALIS (SEPARATED FROM ACIDS)</t>
  </si>
  <si>
    <t xml:space="preserve">S19</t>
  </si>
  <si>
    <t xml:space="preserve">SEGREGATION GROUP: ACETYLENE</t>
  </si>
  <si>
    <t xml:space="preserve">S20</t>
  </si>
  <si>
    <t xml:space="preserve">SEGREGATION GROUP: BROMINE</t>
  </si>
  <si>
    <t xml:space="preserve">S21</t>
  </si>
  <si>
    <t xml:space="preserve">SEGREGATION GROUP: CARBON TETRACHLORIDE</t>
  </si>
  <si>
    <t xml:space="preserve">S22</t>
  </si>
  <si>
    <t xml:space="preserve">SEGREGATION GROUP: CHLORINE</t>
  </si>
  <si>
    <t xml:space="preserve">S23</t>
  </si>
  <si>
    <t xml:space="preserve">SEGREGATION GROUP: SUPEROXIDES</t>
  </si>
  <si>
    <t xml:space="preserve">S24</t>
  </si>
  <si>
    <t xml:space="preserve">SEGREGATION GROUP: SULPHUR</t>
  </si>
  <si>
    <t xml:space="preserve">S25</t>
  </si>
  <si>
    <t xml:space="preserve">SEGREGATION GROUP: UN 2716</t>
  </si>
  <si>
    <t xml:space="preserve">S26</t>
  </si>
  <si>
    <t xml:space="preserve">SEGREGATION GROUP: STRONG ACIDS</t>
  </si>
  <si>
    <t xml:space="preserve">S27</t>
  </si>
  <si>
    <t xml:space="preserve">SEGREGATION GROUP: NITRIC OXIDES</t>
  </si>
  <si>
    <t xml:space="preserve">S28</t>
  </si>
  <si>
    <t xml:space="preserve">SEGREGATION GROUP: COMBUSTIBLE MATERIAL</t>
  </si>
  <si>
    <t xml:space="preserve">S29</t>
  </si>
  <si>
    <t xml:space="preserve">SEGREGATION GROUP: HALOGENES</t>
  </si>
  <si>
    <t xml:space="preserve">S30</t>
  </si>
  <si>
    <t xml:space="preserve">SEGREGATION GROUP: HYDROGEN PEROXIDES</t>
  </si>
  <si>
    <t xml:space="preserve">S31</t>
  </si>
  <si>
    <t xml:space="preserve">SEGREGATION GROUP: IRON OXIDE</t>
  </si>
  <si>
    <t xml:space="preserve">S32</t>
  </si>
  <si>
    <t xml:space="preserve">SEGREGATION GROUP: UN 1444</t>
  </si>
  <si>
    <t xml:space="preserve">S33</t>
  </si>
  <si>
    <t xml:space="preserve">SEGREGATION GROUP: AMMONIA</t>
  </si>
  <si>
    <t xml:space="preserve">S34</t>
  </si>
  <si>
    <t xml:space="preserve">SEGREGATION GROUP: HYDROGEN AND HYDROGEN MIXTURES</t>
  </si>
  <si>
    <t xml:space="preserve">Country, Territory or Service</t>
  </si>
  <si>
    <t xml:space="preserve">CODE + Country, Territory or Service</t>
  </si>
  <si>
    <t xml:space="preserve">Afghanistan</t>
  </si>
  <si>
    <t xml:space="preserve">Albania</t>
  </si>
  <si>
    <t xml:space="preserve">Algeria</t>
  </si>
  <si>
    <t xml:space="preserve">American Samoa</t>
  </si>
  <si>
    <t xml:space="preserve">1</t>
  </si>
  <si>
    <t xml:space="preserve">Andorra</t>
  </si>
  <si>
    <t xml:space="preserve">Angola</t>
  </si>
  <si>
    <t xml:space="preserve">Anguilla</t>
  </si>
  <si>
    <t xml:space="preserve">Antigua and Barbuda</t>
  </si>
  <si>
    <t xml:space="preserve">Argentina</t>
  </si>
  <si>
    <t xml:space="preserve">Armenia</t>
  </si>
  <si>
    <t xml:space="preserve">Aruba</t>
  </si>
  <si>
    <t xml:space="preserve">Ascension</t>
  </si>
  <si>
    <t xml:space="preserve">Australia</t>
  </si>
  <si>
    <t xml:space="preserve">Australian Antarctic Territory</t>
  </si>
  <si>
    <t xml:space="preserve">Australian External Territories</t>
  </si>
  <si>
    <t xml:space="preserve">Austria</t>
  </si>
  <si>
    <t xml:space="preserve">Azerbaijan</t>
  </si>
  <si>
    <t xml:space="preserve">Bahamas</t>
  </si>
  <si>
    <t xml:space="preserve">Bahrain</t>
  </si>
  <si>
    <t xml:space="preserve">Bangladesh</t>
  </si>
  <si>
    <t xml:space="preserve">Barbados</t>
  </si>
  <si>
    <t xml:space="preserve">Barbuda</t>
  </si>
  <si>
    <t xml:space="preserve">Belarus</t>
  </si>
  <si>
    <t xml:space="preserve">Belgium</t>
  </si>
  <si>
    <t xml:space="preserve">Belize</t>
  </si>
  <si>
    <t xml:space="preserve">Benin</t>
  </si>
  <si>
    <t xml:space="preserve">Bermuda</t>
  </si>
  <si>
    <t xml:space="preserve">Bhutan</t>
  </si>
  <si>
    <t xml:space="preserve">Bolivia</t>
  </si>
  <si>
    <t xml:space="preserve">Bonaire</t>
  </si>
  <si>
    <t xml:space="preserve">Bosnia and Herzegovina</t>
  </si>
  <si>
    <t xml:space="preserve">Botswana</t>
  </si>
  <si>
    <t xml:space="preserve">Brazil</t>
  </si>
  <si>
    <t xml:space="preserve">British Indian Ocean Territory</t>
  </si>
  <si>
    <t xml:space="preserve">British Virgin Islands</t>
  </si>
  <si>
    <t xml:space="preserve">Brunei Darussalam</t>
  </si>
  <si>
    <t xml:space="preserve">Bulgaria</t>
  </si>
  <si>
    <t xml:space="preserve">Burkina Faso</t>
  </si>
  <si>
    <t xml:space="preserve">Burundi</t>
  </si>
  <si>
    <t xml:space="preserve">Cambodia</t>
  </si>
  <si>
    <t xml:space="preserve">Cameroon</t>
  </si>
  <si>
    <t xml:space="preserve">Canada</t>
  </si>
  <si>
    <t xml:space="preserve">Cape Verde</t>
  </si>
  <si>
    <t xml:space="preserve">Cayman Islands</t>
  </si>
  <si>
    <t xml:space="preserve">Central African Republic</t>
  </si>
  <si>
    <t xml:space="preserve">Chad</t>
  </si>
  <si>
    <t xml:space="preserve">Chatham Island, New Zealand</t>
  </si>
  <si>
    <t xml:space="preserve">Chile</t>
  </si>
  <si>
    <t xml:space="preserve">China</t>
  </si>
  <si>
    <t xml:space="preserve">Christmas Island</t>
  </si>
  <si>
    <t xml:space="preserve">61</t>
  </si>
  <si>
    <t xml:space="preserve">Cocos (Keeling) Islands</t>
  </si>
  <si>
    <t xml:space="preserve">Colombia</t>
  </si>
  <si>
    <t xml:space="preserve">Comoros</t>
  </si>
  <si>
    <t xml:space="preserve">Congo</t>
  </si>
  <si>
    <t xml:space="preserve">Congo, Democratic Republic of the (Zaire)</t>
  </si>
  <si>
    <t xml:space="preserve">Cook Islands</t>
  </si>
  <si>
    <t xml:space="preserve">Costa Rica</t>
  </si>
  <si>
    <t xml:space="preserve">Croatia</t>
  </si>
  <si>
    <t xml:space="preserve">Cuba</t>
  </si>
  <si>
    <t xml:space="preserve">Cyprus</t>
  </si>
  <si>
    <t xml:space="preserve">Czech Republic</t>
  </si>
  <si>
    <t xml:space="preserve">Denmark</t>
  </si>
  <si>
    <t xml:space="preserve">Diego Garcia</t>
  </si>
  <si>
    <t xml:space="preserve">Djibouti</t>
  </si>
  <si>
    <t xml:space="preserve">Dominica</t>
  </si>
  <si>
    <t xml:space="preserve">Dominican Republic</t>
  </si>
  <si>
    <t xml:space="preserve">East Timor</t>
  </si>
  <si>
    <t xml:space="preserve">Easter Island</t>
  </si>
  <si>
    <t xml:space="preserve">Ecuador</t>
  </si>
  <si>
    <t xml:space="preserve">Egypt</t>
  </si>
  <si>
    <t xml:space="preserve">El Salvador</t>
  </si>
  <si>
    <t xml:space="preserve">Equatorial Guinea</t>
  </si>
  <si>
    <t xml:space="preserve">Eritrea</t>
  </si>
  <si>
    <t xml:space="preserve">Estonia</t>
  </si>
  <si>
    <t xml:space="preserve">Ethiopia</t>
  </si>
  <si>
    <t xml:space="preserve">Falkland Islands</t>
  </si>
  <si>
    <t xml:space="preserve">Faroe Islands</t>
  </si>
  <si>
    <t xml:space="preserve">Fiji</t>
  </si>
  <si>
    <t xml:space="preserve">Finland</t>
  </si>
  <si>
    <t xml:space="preserve">France</t>
  </si>
  <si>
    <t xml:space="preserve">French Antilles</t>
  </si>
  <si>
    <t xml:space="preserve">French Guiana</t>
  </si>
  <si>
    <t xml:space="preserve">French Polynesia</t>
  </si>
  <si>
    <t xml:space="preserve">Gabon</t>
  </si>
  <si>
    <t xml:space="preserve">Gambia</t>
  </si>
  <si>
    <t xml:space="preserve">Georgia</t>
  </si>
  <si>
    <t xml:space="preserve">Germany</t>
  </si>
  <si>
    <t xml:space="preserve">Ghana</t>
  </si>
  <si>
    <t xml:space="preserve">Gibraltar</t>
  </si>
  <si>
    <t xml:space="preserve">Greece</t>
  </si>
  <si>
    <t xml:space="preserve">Greenland</t>
  </si>
  <si>
    <t xml:space="preserve">Grenada</t>
  </si>
  <si>
    <t xml:space="preserve">Guadeloupe</t>
  </si>
  <si>
    <t xml:space="preserve">Guam</t>
  </si>
  <si>
    <t xml:space="preserve">Guatemala</t>
  </si>
  <si>
    <t xml:space="preserve">Guinea</t>
  </si>
  <si>
    <t xml:space="preserve">Guinea-Bissau</t>
  </si>
  <si>
    <t xml:space="preserve">Guyana</t>
  </si>
  <si>
    <t xml:space="preserve">Haiti</t>
  </si>
  <si>
    <t xml:space="preserve">Honduras</t>
  </si>
  <si>
    <t xml:space="preserve">Hong Kong</t>
  </si>
  <si>
    <t xml:space="preserve">Hungary</t>
  </si>
  <si>
    <t xml:space="preserve">Iceland</t>
  </si>
  <si>
    <t xml:space="preserve">India</t>
  </si>
  <si>
    <t xml:space="preserve">Indonesia</t>
  </si>
  <si>
    <t xml:space="preserve">Iran</t>
  </si>
  <si>
    <t xml:space="preserve">Iraq</t>
  </si>
  <si>
    <t xml:space="preserve">Ireland</t>
  </si>
  <si>
    <t xml:space="preserve">Isle of Man</t>
  </si>
  <si>
    <t xml:space="preserve">Israel</t>
  </si>
  <si>
    <t xml:space="preserve">Italy</t>
  </si>
  <si>
    <t xml:space="preserve">Ivory Coast</t>
  </si>
  <si>
    <t xml:space="preserve">Jamaica</t>
  </si>
  <si>
    <t xml:space="preserve">Japan</t>
  </si>
  <si>
    <t xml:space="preserve">Jordan</t>
  </si>
  <si>
    <t xml:space="preserve">Kazakhstan</t>
  </si>
  <si>
    <t xml:space="preserve">7</t>
  </si>
  <si>
    <t xml:space="preserve">Kenya</t>
  </si>
  <si>
    <t xml:space="preserve">Kiribati</t>
  </si>
  <si>
    <t xml:space="preserve">Korea, North</t>
  </si>
  <si>
    <t xml:space="preserve">Korea, South</t>
  </si>
  <si>
    <t xml:space="preserve">Kosovo</t>
  </si>
  <si>
    <t xml:space="preserve">Kuwait</t>
  </si>
  <si>
    <t xml:space="preserve">Kyrgyzstan</t>
  </si>
  <si>
    <t xml:space="preserve">Laos</t>
  </si>
  <si>
    <t xml:space="preserve">Latvia</t>
  </si>
  <si>
    <t xml:space="preserve">Lebanon</t>
  </si>
  <si>
    <t xml:space="preserve">Lesotho</t>
  </si>
  <si>
    <t xml:space="preserve">Liberia</t>
  </si>
  <si>
    <t xml:space="preserve">Libya</t>
  </si>
  <si>
    <t xml:space="preserve">Liechtenstein</t>
  </si>
  <si>
    <t xml:space="preserve">Lithuania</t>
  </si>
  <si>
    <t xml:space="preserve">Luxembourg</t>
  </si>
  <si>
    <t xml:space="preserve">Macau</t>
  </si>
  <si>
    <t xml:space="preserve">Macedonia</t>
  </si>
  <si>
    <t xml:space="preserve">Madagascar</t>
  </si>
  <si>
    <t xml:space="preserve">Malawi</t>
  </si>
  <si>
    <t xml:space="preserve">Malaysia</t>
  </si>
  <si>
    <t xml:space="preserve">Maldives</t>
  </si>
  <si>
    <t xml:space="preserve">Mali</t>
  </si>
  <si>
    <t xml:space="preserve">Malta</t>
  </si>
  <si>
    <t xml:space="preserve">Marshall Islands</t>
  </si>
  <si>
    <t xml:space="preserve">Martinique</t>
  </si>
  <si>
    <t xml:space="preserve">Mauritania</t>
  </si>
  <si>
    <t xml:space="preserve">Mauritius</t>
  </si>
  <si>
    <t xml:space="preserve">Mayotte</t>
  </si>
  <si>
    <t xml:space="preserve">262</t>
  </si>
  <si>
    <t xml:space="preserve">Mexico</t>
  </si>
  <si>
    <t xml:space="preserve">Micronesia, Federated States of</t>
  </si>
  <si>
    <t xml:space="preserve">Moldova</t>
  </si>
  <si>
    <t xml:space="preserve">Monaco</t>
  </si>
  <si>
    <t xml:space="preserve">Mongolia</t>
  </si>
  <si>
    <t xml:space="preserve">Montenegro</t>
  </si>
  <si>
    <t xml:space="preserve">Montserrat</t>
  </si>
  <si>
    <t xml:space="preserve">Morocco</t>
  </si>
  <si>
    <t xml:space="preserve">Mozambique</t>
  </si>
  <si>
    <t xml:space="preserve">Myanmar</t>
  </si>
  <si>
    <t xml:space="preserve">Namibia</t>
  </si>
  <si>
    <t xml:space="preserve">Nauru</t>
  </si>
  <si>
    <t xml:space="preserve">Nepal</t>
  </si>
  <si>
    <t xml:space="preserve">Netherlands</t>
  </si>
  <si>
    <t xml:space="preserve">New Caledonia</t>
  </si>
  <si>
    <t xml:space="preserve">New Zealand</t>
  </si>
  <si>
    <t xml:space="preserve">Nicaragua</t>
  </si>
  <si>
    <t xml:space="preserve">Niger</t>
  </si>
  <si>
    <t xml:space="preserve">Nigeria</t>
  </si>
  <si>
    <t xml:space="preserve">Niue</t>
  </si>
  <si>
    <t xml:space="preserve">Norfolk Island</t>
  </si>
  <si>
    <t xml:space="preserve">672</t>
  </si>
  <si>
    <t xml:space="preserve">Northern Korea</t>
  </si>
  <si>
    <t xml:space="preserve">850</t>
  </si>
  <si>
    <t xml:space="preserve">Northern Mariana Islands</t>
  </si>
  <si>
    <t xml:space="preserve">Norway</t>
  </si>
  <si>
    <t xml:space="preserve">Oman</t>
  </si>
  <si>
    <t xml:space="preserve">Pakistan</t>
  </si>
  <si>
    <t xml:space="preserve">Palau</t>
  </si>
  <si>
    <t xml:space="preserve">Palestine, State of</t>
  </si>
  <si>
    <t xml:space="preserve">Panama</t>
  </si>
  <si>
    <t xml:space="preserve">Papua New Guinea</t>
  </si>
  <si>
    <t xml:space="preserve">Paraguay</t>
  </si>
  <si>
    <t xml:space="preserve">Peru</t>
  </si>
  <si>
    <t xml:space="preserve">Philippines</t>
  </si>
  <si>
    <t xml:space="preserve">Pitcairn Islands</t>
  </si>
  <si>
    <t xml:space="preserve">Poland</t>
  </si>
  <si>
    <t xml:space="preserve">Portugal</t>
  </si>
  <si>
    <t xml:space="preserve">Puerto Rico</t>
  </si>
  <si>
    <t xml:space="preserve">Qatar</t>
  </si>
  <si>
    <t xml:space="preserve">Réunion</t>
  </si>
  <si>
    <t xml:space="preserve">Romania</t>
  </si>
  <si>
    <t xml:space="preserve">Russia</t>
  </si>
  <si>
    <t xml:space="preserve">Rwanda</t>
  </si>
  <si>
    <t xml:space="preserve">Saint Barthélemy</t>
  </si>
  <si>
    <t xml:space="preserve">Saint Helena</t>
  </si>
  <si>
    <t xml:space="preserve">Saint Kitts and Nevis</t>
  </si>
  <si>
    <t xml:space="preserve">Saint Lucia</t>
  </si>
  <si>
    <t xml:space="preserve">Saint Martin (France)</t>
  </si>
  <si>
    <t xml:space="preserve">Saint Pierre and Miquelon</t>
  </si>
  <si>
    <t xml:space="preserve">Saint Vincent and the Grenadines</t>
  </si>
  <si>
    <t xml:space="preserve">Samoa</t>
  </si>
  <si>
    <t xml:space="preserve">San Marino</t>
  </si>
  <si>
    <t xml:space="preserve">São Tomé and Príncipe</t>
  </si>
  <si>
    <t xml:space="preserve">Saudi Arabia</t>
  </si>
  <si>
    <t xml:space="preserve">Senegal</t>
  </si>
  <si>
    <t xml:space="preserve">Serbia</t>
  </si>
  <si>
    <t xml:space="preserve">Seychelles</t>
  </si>
  <si>
    <t xml:space="preserve">Sierra Leone</t>
  </si>
  <si>
    <t xml:space="preserve">Singapore</t>
  </si>
  <si>
    <t xml:space="preserve">Slovakia</t>
  </si>
  <si>
    <t xml:space="preserve">Slovenia</t>
  </si>
  <si>
    <t xml:space="preserve">Solomon Islands</t>
  </si>
  <si>
    <t xml:space="preserve">Somalia</t>
  </si>
  <si>
    <t xml:space="preserve">South Africa</t>
  </si>
  <si>
    <t xml:space="preserve">South Korea</t>
  </si>
  <si>
    <t xml:space="preserve">82</t>
  </si>
  <si>
    <t xml:space="preserve">Spain</t>
  </si>
  <si>
    <t xml:space="preserve">Sri Lanka</t>
  </si>
  <si>
    <t xml:space="preserve">Sudan</t>
  </si>
  <si>
    <t xml:space="preserve">Suriname</t>
  </si>
  <si>
    <t xml:space="preserve">Swaziland</t>
  </si>
  <si>
    <t xml:space="preserve">Sweden</t>
  </si>
  <si>
    <t xml:space="preserve">Switzerland</t>
  </si>
  <si>
    <t xml:space="preserve">Syria</t>
  </si>
  <si>
    <t xml:space="preserve">Taiwan</t>
  </si>
  <si>
    <t xml:space="preserve">Tajikistan</t>
  </si>
  <si>
    <t xml:space="preserve">Tanzania</t>
  </si>
  <si>
    <t xml:space="preserve">Thailand</t>
  </si>
  <si>
    <t xml:space="preserve">Togo</t>
  </si>
  <si>
    <t xml:space="preserve">Tokelau</t>
  </si>
  <si>
    <t xml:space="preserve">Tonga</t>
  </si>
  <si>
    <t xml:space="preserve">Trinidad and Tobago</t>
  </si>
  <si>
    <t xml:space="preserve">Tunisia</t>
  </si>
  <si>
    <t xml:space="preserve">Turkey</t>
  </si>
  <si>
    <t xml:space="preserve">Turkmenistan</t>
  </si>
  <si>
    <t xml:space="preserve">Turks and Caicos Islands</t>
  </si>
  <si>
    <t xml:space="preserve">Tuvalu</t>
  </si>
  <si>
    <t xml:space="preserve">Uganda</t>
  </si>
  <si>
    <t xml:space="preserve">Ukraine</t>
  </si>
  <si>
    <t xml:space="preserve">United Arab Emirates</t>
  </si>
  <si>
    <t xml:space="preserve">United Kingdom</t>
  </si>
  <si>
    <t xml:space="preserve">United States</t>
  </si>
  <si>
    <t xml:space="preserve">Uruguay</t>
  </si>
  <si>
    <t xml:space="preserve">US Virgin Islands</t>
  </si>
  <si>
    <t xml:space="preserve">Uzbekistan</t>
  </si>
  <si>
    <t xml:space="preserve">Vanuatu</t>
  </si>
  <si>
    <t xml:space="preserve">Venezuela</t>
  </si>
  <si>
    <t xml:space="preserve">Vietnam</t>
  </si>
  <si>
    <t xml:space="preserve">Wallis and Futuna</t>
  </si>
  <si>
    <t xml:space="preserve">West Bank</t>
  </si>
  <si>
    <t xml:space="preserve">970</t>
  </si>
  <si>
    <t xml:space="preserve">Yemen</t>
  </si>
  <si>
    <t xml:space="preserve">Zambia</t>
  </si>
  <si>
    <t xml:space="preserve">Zimbabwe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</si>
</sst>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@"/>
    <numFmt numFmtId="167" formatCode="##\ ##\ #########"/>
    <numFmt numFmtId="168" formatCode="yy"/>
  </numFmts>
  <fonts count="11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0"/>
      <color rgb="FF1A1A1A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BE5D6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0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4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7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>
          <bgColor rgb="FFFFC000"/>
        </patternFill>
      </fill>
    </dxf>
    <dxf>
      <fill>
        <patternFill>
          <bgColor rgb="00FF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rgb="FFFFFFFF"/>
      </font>
    </dxf>
    <dxf>
      <fill>
        <patternFill>
          <bgColor rgb="FFFFFFFF"/>
        </patternFill>
      </fill>
    </dxf>
    <dxf>
      <fill>
        <patternFill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2266920</xdr:colOff>
      <xdr:row>0</xdr:row>
      <xdr:rowOff>0</xdr:rowOff>
    </xdr:from>
    <xdr:to>
      <xdr:col>3</xdr:col>
      <xdr:colOff>352080</xdr:colOff>
      <xdr:row>1</xdr:row>
      <xdr:rowOff>419040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2747520" y="0"/>
          <a:ext cx="1741320" cy="577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2675520</xdr:colOff>
      <xdr:row>44</xdr:row>
      <xdr:rowOff>9000</xdr:rowOff>
    </xdr:from>
    <xdr:to>
      <xdr:col>2</xdr:col>
      <xdr:colOff>3653280</xdr:colOff>
      <xdr:row>44</xdr:row>
      <xdr:rowOff>256680</xdr:rowOff>
    </xdr:to>
    <xdr:clientData/>
  </xdr:twoCellAnchor>
  <xdr:twoCellAnchor editAs="absolute">
    <xdr:from>
      <xdr:col>3</xdr:col>
      <xdr:colOff>333360</xdr:colOff>
      <xdr:row>44</xdr:row>
      <xdr:rowOff>34200</xdr:rowOff>
    </xdr:from>
    <xdr:to>
      <xdr:col>4</xdr:col>
      <xdr:colOff>1193760</xdr:colOff>
      <xdr:row>45</xdr:row>
      <xdr:rowOff>100800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1771920</xdr:colOff>
          <xdr:row>44</xdr:row>
          <xdr:rowOff>34200</xdr:rowOff>
        </xdr:from>
        <xdr:to>
          <xdr:col>3</xdr:col>
          <xdr:colOff>306720</xdr:colOff>
          <xdr:row>45</xdr:row>
          <xdr:rowOff>81720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54"/>
  <sheetViews>
    <sheetView showFormulas="false" showGridLines="false" showRowColHeaders="true" showZeros="true" rightToLeft="false" tabSelected="true" showOutlineSymbols="true" defaultGridColor="true" view="normal" topLeftCell="B4" colorId="64" zoomScale="100" zoomScaleNormal="100" zoomScalePageLayoutView="100" workbookViewId="0">
      <selection pane="topLeft" activeCell="D19" activeCellId="0" sqref="D19"/>
    </sheetView>
  </sheetViews>
  <sheetFormatPr defaultColWidth="9.19140625" defaultRowHeight="12.5" zeroHeight="true" outlineLevelRow="0" outlineLevelCol="0"/>
  <cols>
    <col collapsed="false" customWidth="true" hidden="false" outlineLevel="0" max="1" min="1" style="1" width="2.99"/>
    <col collapsed="false" customWidth="true" hidden="false" outlineLevel="0" max="2" min="2" style="2" width="3.82"/>
    <col collapsed="false" customWidth="true" hidden="false" outlineLevel="0" max="3" min="3" style="1" width="51.82"/>
    <col collapsed="false" customWidth="true" hidden="false" outlineLevel="0" max="4" min="4" style="3" width="41.27"/>
    <col collapsed="false" customWidth="true" hidden="false" outlineLevel="0" max="5" min="5" style="1" width="31.81"/>
    <col collapsed="false" customWidth="false" hidden="true" outlineLevel="0" max="6" min="6" style="1" width="9.18"/>
    <col collapsed="false" customWidth="true" hidden="true" outlineLevel="0" max="7" min="7" style="1" width="9.27"/>
    <col collapsed="false" customWidth="false" hidden="true" outlineLevel="0" max="1024" min="8" style="1" width="9.18"/>
  </cols>
  <sheetData>
    <row r="1" customFormat="false" ht="12.5" hidden="false" customHeight="false" outlineLevel="0" collapsed="false">
      <c r="B1" s="4"/>
      <c r="C1" s="5"/>
      <c r="D1" s="6"/>
    </row>
    <row r="2" customFormat="false" ht="34.5" hidden="false" customHeight="true" outlineLevel="0" collapsed="false"/>
    <row r="3" customFormat="false" ht="20" hidden="false" customHeight="true" outlineLevel="0" collapsed="false">
      <c r="C3" s="7" t="s">
        <v>0</v>
      </c>
      <c r="D3" s="7"/>
    </row>
    <row r="4" customFormat="false" ht="15" hidden="false" customHeight="true" outlineLevel="0" collapsed="false">
      <c r="B4" s="8" t="s">
        <v>1</v>
      </c>
      <c r="C4" s="8"/>
      <c r="D4" s="8"/>
    </row>
    <row r="5" customFormat="false" ht="14.15" hidden="false" customHeight="false" outlineLevel="0" collapsed="false">
      <c r="B5" s="9" t="s">
        <v>2</v>
      </c>
      <c r="C5" s="10" t="s">
        <v>3</v>
      </c>
      <c r="D5" s="11" t="n">
        <v>2320340900</v>
      </c>
    </row>
    <row r="6" customFormat="false" ht="14.25" hidden="false" customHeight="true" outlineLevel="0" collapsed="false">
      <c r="B6" s="9" t="s">
        <v>4</v>
      </c>
      <c r="C6" s="10" t="s">
        <v>5</v>
      </c>
      <c r="D6" s="11" t="s">
        <v>6</v>
      </c>
    </row>
    <row r="7" customFormat="false" ht="14.15" hidden="false" customHeight="false" outlineLevel="0" collapsed="false">
      <c r="B7" s="9" t="s">
        <v>7</v>
      </c>
      <c r="C7" s="10" t="s">
        <v>8</v>
      </c>
      <c r="D7" s="11" t="s">
        <v>9</v>
      </c>
    </row>
    <row r="8" customFormat="false" ht="14.15" hidden="false" customHeight="false" outlineLevel="0" collapsed="false">
      <c r="B8" s="9" t="s">
        <v>10</v>
      </c>
      <c r="C8" s="10" t="s">
        <v>11</v>
      </c>
      <c r="D8" s="12" t="s">
        <v>12</v>
      </c>
      <c r="E8" s="1" t="str">
        <f aca="false">IF(D8="","",VLOOKUP(D8,POL!$B$3:$C$22,2,FALSE()))</f>
        <v>SANTOS</v>
      </c>
    </row>
    <row r="9" customFormat="false" ht="14.15" hidden="false" customHeight="false" outlineLevel="0" collapsed="false">
      <c r="B9" s="9" t="s">
        <v>13</v>
      </c>
      <c r="C9" s="10" t="s">
        <v>14</v>
      </c>
      <c r="D9" s="11" t="s">
        <v>15</v>
      </c>
    </row>
    <row r="10" customFormat="false" ht="14.15" hidden="false" customHeight="false" outlineLevel="0" collapsed="false">
      <c r="B10" s="9" t="s">
        <v>16</v>
      </c>
      <c r="C10" s="10" t="s">
        <v>17</v>
      </c>
      <c r="D10" s="11" t="n">
        <v>2</v>
      </c>
    </row>
    <row r="11" customFormat="false" ht="12.5" hidden="false" customHeight="false" outlineLevel="0" collapsed="false">
      <c r="B11" s="13"/>
      <c r="C11" s="13"/>
      <c r="D11" s="13"/>
    </row>
    <row r="12" customFormat="false" ht="15" hidden="false" customHeight="true" outlineLevel="0" collapsed="false">
      <c r="B12" s="8" t="s">
        <v>18</v>
      </c>
      <c r="C12" s="8"/>
      <c r="D12" s="8"/>
    </row>
    <row r="13" customFormat="false" ht="14" hidden="false" customHeight="false" outlineLevel="0" collapsed="false">
      <c r="B13" s="9" t="s">
        <v>19</v>
      </c>
      <c r="C13" s="10" t="s">
        <v>20</v>
      </c>
      <c r="D13" s="11" t="n">
        <v>3082</v>
      </c>
    </row>
    <row r="14" customFormat="false" ht="14" hidden="false" customHeight="false" outlineLevel="0" collapsed="false">
      <c r="B14" s="9" t="s">
        <v>21</v>
      </c>
      <c r="C14" s="10" t="s">
        <v>22</v>
      </c>
      <c r="D14" s="11" t="n">
        <v>30</v>
      </c>
    </row>
    <row r="15" customFormat="false" ht="14.25" hidden="false" customHeight="true" outlineLevel="0" collapsed="false">
      <c r="B15" s="9" t="s">
        <v>23</v>
      </c>
      <c r="C15" s="10" t="s">
        <v>24</v>
      </c>
      <c r="D15" s="12" t="s">
        <v>25</v>
      </c>
      <c r="E15" s="14" t="str">
        <f aca="false">SUBSTITUTE(D15," ","_")</f>
        <v>IBC_COMPOSITE</v>
      </c>
    </row>
    <row r="16" customFormat="false" ht="28" hidden="false" customHeight="false" outlineLevel="0" collapsed="false">
      <c r="B16" s="9" t="s">
        <v>26</v>
      </c>
      <c r="C16" s="10" t="s">
        <v>27</v>
      </c>
      <c r="D16" s="12" t="s">
        <v>28</v>
      </c>
      <c r="F16" s="15"/>
    </row>
    <row r="17" customFormat="false" ht="43.5" hidden="false" customHeight="true" outlineLevel="0" collapsed="false">
      <c r="B17" s="9" t="s">
        <v>29</v>
      </c>
      <c r="C17" s="10" t="s">
        <v>30</v>
      </c>
      <c r="D17" s="12" t="s">
        <v>31</v>
      </c>
      <c r="E17" s="1" t="str">
        <f aca="false">IF(D17="","",IF(D17=D16,"Favor atentar ao código no campo 11. 
Não pode ter o mesmo código.",""))</f>
        <v/>
      </c>
      <c r="F17" s="15"/>
    </row>
    <row r="18" customFormat="false" ht="14.15" hidden="false" customHeight="false" outlineLevel="0" collapsed="false">
      <c r="B18" s="9" t="s">
        <v>32</v>
      </c>
      <c r="C18" s="10" t="s">
        <v>33</v>
      </c>
      <c r="D18" s="16" t="s">
        <v>34</v>
      </c>
    </row>
    <row r="19" customFormat="false" ht="14.15" hidden="false" customHeight="false" outlineLevel="0" collapsed="false">
      <c r="B19" s="9" t="s">
        <v>35</v>
      </c>
      <c r="C19" s="10" t="s">
        <v>36</v>
      </c>
      <c r="D19" s="16" t="s">
        <v>37</v>
      </c>
    </row>
    <row r="20" customFormat="false" ht="12.5" hidden="false" customHeight="false" outlineLevel="0" collapsed="false">
      <c r="B20" s="13"/>
      <c r="C20" s="13"/>
      <c r="D20" s="13"/>
    </row>
    <row r="21" customFormat="false" ht="15" hidden="false" customHeight="true" outlineLevel="0" collapsed="false">
      <c r="B21" s="8" t="s">
        <v>38</v>
      </c>
      <c r="C21" s="8"/>
      <c r="D21" s="8"/>
    </row>
    <row r="22" customFormat="false" ht="14" hidden="false" customHeight="false" outlineLevel="0" collapsed="false">
      <c r="B22" s="9" t="s">
        <v>39</v>
      </c>
      <c r="C22" s="10" t="s">
        <v>22</v>
      </c>
      <c r="D22" s="11"/>
    </row>
    <row r="23" customFormat="false" ht="14.25" hidden="false" customHeight="true" outlineLevel="0" collapsed="false">
      <c r="B23" s="9" t="s">
        <v>40</v>
      </c>
      <c r="C23" s="10" t="s">
        <v>41</v>
      </c>
      <c r="D23" s="11"/>
    </row>
    <row r="24" customFormat="false" ht="14" hidden="false" customHeight="false" outlineLevel="0" collapsed="false">
      <c r="B24" s="9" t="s">
        <v>42</v>
      </c>
      <c r="C24" s="10" t="s">
        <v>43</v>
      </c>
      <c r="D24" s="11"/>
      <c r="F24" s="17"/>
    </row>
    <row r="25" customFormat="false" ht="12.5" hidden="false" customHeight="false" outlineLevel="0" collapsed="false">
      <c r="B25" s="13"/>
      <c r="C25" s="13"/>
      <c r="D25" s="13"/>
    </row>
    <row r="26" customFormat="false" ht="15" hidden="false" customHeight="true" outlineLevel="0" collapsed="false">
      <c r="B26" s="8" t="s">
        <v>44</v>
      </c>
      <c r="C26" s="8"/>
      <c r="D26" s="8"/>
    </row>
    <row r="27" customFormat="false" ht="14" hidden="false" customHeight="false" outlineLevel="0" collapsed="false">
      <c r="B27" s="9" t="s">
        <v>45</v>
      </c>
      <c r="C27" s="10" t="str">
        <f aca="false">C13</f>
        <v>UN. Number.</v>
      </c>
      <c r="D27" s="18" t="n">
        <f aca="false">D13</f>
        <v>3082</v>
      </c>
    </row>
    <row r="28" customFormat="false" ht="14" hidden="false" customHeight="false" outlineLevel="0" collapsed="false">
      <c r="B28" s="9" t="s">
        <v>46</v>
      </c>
      <c r="C28" s="10" t="s">
        <v>47</v>
      </c>
      <c r="D28" s="11" t="n">
        <v>9</v>
      </c>
    </row>
    <row r="29" customFormat="false" ht="14" hidden="false" customHeight="false" outlineLevel="0" collapsed="false">
      <c r="B29" s="9" t="s">
        <v>48</v>
      </c>
      <c r="C29" s="10" t="s">
        <v>49</v>
      </c>
      <c r="D29" s="11"/>
      <c r="E29" s="19"/>
      <c r="F29" s="19"/>
    </row>
    <row r="30" customFormat="false" ht="14" hidden="false" customHeight="false" outlineLevel="0" collapsed="false">
      <c r="B30" s="9" t="s">
        <v>50</v>
      </c>
      <c r="C30" s="10" t="s">
        <v>51</v>
      </c>
      <c r="D30" s="11"/>
      <c r="E30" s="19"/>
      <c r="F30" s="19"/>
    </row>
    <row r="31" customFormat="false" ht="14" hidden="false" customHeight="false" outlineLevel="0" collapsed="false">
      <c r="B31" s="9" t="s">
        <v>52</v>
      </c>
      <c r="C31" s="10" t="s">
        <v>53</v>
      </c>
      <c r="D31" s="11" t="n">
        <v>3</v>
      </c>
      <c r="E31" s="19"/>
      <c r="F31" s="19"/>
    </row>
    <row r="32" customFormat="false" ht="14" hidden="false" customHeight="false" outlineLevel="0" collapsed="false">
      <c r="B32" s="9" t="s">
        <v>54</v>
      </c>
      <c r="C32" s="10" t="s">
        <v>55</v>
      </c>
      <c r="D32" s="11"/>
      <c r="E32" s="19"/>
      <c r="F32" s="19"/>
    </row>
    <row r="33" customFormat="false" ht="14" hidden="false" customHeight="false" outlineLevel="0" collapsed="false">
      <c r="B33" s="9" t="s">
        <v>56</v>
      </c>
      <c r="C33" s="10" t="s">
        <v>57</v>
      </c>
      <c r="D33" s="12" t="s">
        <v>58</v>
      </c>
    </row>
    <row r="34" customFormat="false" ht="14" hidden="false" customHeight="false" outlineLevel="0" collapsed="false">
      <c r="B34" s="9" t="s">
        <v>59</v>
      </c>
      <c r="C34" s="10" t="s">
        <v>60</v>
      </c>
      <c r="D34" s="12"/>
    </row>
    <row r="35" customFormat="false" ht="14" hidden="false" customHeight="false" outlineLevel="0" collapsed="false">
      <c r="B35" s="9" t="s">
        <v>61</v>
      </c>
      <c r="C35" s="10" t="s">
        <v>62</v>
      </c>
      <c r="D35" s="12" t="s">
        <v>58</v>
      </c>
    </row>
    <row r="36" customFormat="false" ht="14" hidden="false" customHeight="false" outlineLevel="0" collapsed="false">
      <c r="B36" s="9" t="s">
        <v>63</v>
      </c>
      <c r="C36" s="10" t="s">
        <v>64</v>
      </c>
      <c r="D36" s="20"/>
    </row>
    <row r="37" customFormat="false" ht="14" hidden="false" customHeight="false" outlineLevel="0" collapsed="false">
      <c r="B37" s="9" t="s">
        <v>65</v>
      </c>
      <c r="C37" s="10" t="s">
        <v>66</v>
      </c>
      <c r="D37" s="11"/>
    </row>
    <row r="38" customFormat="false" ht="14" hidden="false" customHeight="false" outlineLevel="0" collapsed="false">
      <c r="B38" s="9" t="s">
        <v>67</v>
      </c>
      <c r="C38" s="10" t="s">
        <v>68</v>
      </c>
      <c r="D38" s="11"/>
    </row>
    <row r="39" customFormat="false" ht="14" hidden="false" customHeight="false" outlineLevel="0" collapsed="false">
      <c r="B39" s="9" t="s">
        <v>69</v>
      </c>
      <c r="C39" s="10" t="s">
        <v>70</v>
      </c>
      <c r="D39" s="11"/>
    </row>
    <row r="40" customFormat="false" ht="37.5" hidden="false" customHeight="false" outlineLevel="0" collapsed="false">
      <c r="B40" s="9" t="s">
        <v>71</v>
      </c>
      <c r="C40" s="10" t="s">
        <v>72</v>
      </c>
      <c r="D40" s="12" t="s">
        <v>73</v>
      </c>
      <c r="E40" s="14" t="n">
        <f aca="false">SUMPRODUCT(--NOT(ISERR(FIND({" NE "," NOS "}," "&amp;UPPER(SUBSTITUTE(D40,".",""))&amp;" ",1))))</f>
        <v>1</v>
      </c>
    </row>
    <row r="41" customFormat="false" ht="28" hidden="false" customHeight="false" outlineLevel="0" collapsed="false">
      <c r="B41" s="9" t="s">
        <v>74</v>
      </c>
      <c r="C41" s="10" t="s">
        <v>75</v>
      </c>
      <c r="D41" s="12" t="s">
        <v>76</v>
      </c>
      <c r="E41" s="19"/>
      <c r="F41" s="19"/>
    </row>
    <row r="42" customFormat="false" ht="14" hidden="false" customHeight="false" outlineLevel="0" collapsed="false">
      <c r="B42" s="9" t="s">
        <v>77</v>
      </c>
      <c r="C42" s="10" t="s">
        <v>78</v>
      </c>
      <c r="D42" s="11"/>
      <c r="E42" s="21"/>
      <c r="F42" s="22"/>
    </row>
    <row r="43" customFormat="false" ht="12.5" hidden="false" customHeight="false" outlineLevel="0" collapsed="false">
      <c r="B43" s="23"/>
      <c r="C43" s="24"/>
      <c r="D43" s="25"/>
    </row>
    <row r="44" customFormat="false" ht="15" hidden="false" customHeight="true" outlineLevel="0" collapsed="false">
      <c r="B44" s="8" t="s">
        <v>79</v>
      </c>
      <c r="C44" s="8"/>
      <c r="D44" s="8"/>
    </row>
    <row r="45" customFormat="false" ht="24" hidden="false" customHeight="true" outlineLevel="0" collapsed="false">
      <c r="B45" s="9" t="s">
        <v>80</v>
      </c>
      <c r="C45" s="26" t="s">
        <v>81</v>
      </c>
      <c r="D45" s="27" t="str">
        <f aca="false">CONCATENATE(INDEX('CALLING CODE'!B2:B248,MODELO!H45,)," ",MODELO!I45," ",MODELO!J45)</f>
        <v>55  1-800-424-9300 +55 513230 1300</v>
      </c>
      <c r="G45" s="28"/>
      <c r="H45" s="29" t="n">
        <v>34</v>
      </c>
      <c r="I45" s="30"/>
      <c r="J45" s="29" t="s">
        <v>82</v>
      </c>
    </row>
    <row r="46" customFormat="false" ht="14.25" hidden="false" customHeight="true" outlineLevel="0" collapsed="false">
      <c r="B46" s="9" t="s">
        <v>83</v>
      </c>
      <c r="C46" s="10" t="s">
        <v>84</v>
      </c>
      <c r="D46" s="11" t="s">
        <v>85</v>
      </c>
    </row>
    <row r="47" customFormat="false" ht="14" hidden="false" customHeight="false" outlineLevel="0" collapsed="false">
      <c r="B47" s="9" t="s">
        <v>86</v>
      </c>
      <c r="C47" s="10" t="s">
        <v>87</v>
      </c>
      <c r="D47" s="11"/>
    </row>
    <row r="48" customFormat="false" ht="12.5" hidden="false" customHeight="false" outlineLevel="0" collapsed="false">
      <c r="B48" s="31"/>
      <c r="C48" s="32"/>
      <c r="D48" s="25"/>
    </row>
    <row r="49" customFormat="false" ht="15" hidden="false" customHeight="true" outlineLevel="0" collapsed="false">
      <c r="B49" s="8" t="s">
        <v>88</v>
      </c>
      <c r="C49" s="8"/>
      <c r="D49" s="8"/>
    </row>
    <row r="50" customFormat="false" ht="12.75" hidden="false" customHeight="true" outlineLevel="0" collapsed="false">
      <c r="B50" s="33"/>
      <c r="C50" s="33"/>
      <c r="D50" s="33"/>
    </row>
    <row r="51" customFormat="false" ht="12.5" hidden="false" customHeight="false" outlineLevel="0" collapsed="false">
      <c r="B51" s="33"/>
      <c r="C51" s="33"/>
      <c r="D51" s="33"/>
    </row>
    <row r="52" customFormat="false" ht="15" hidden="false" customHeight="true" outlineLevel="0" collapsed="false">
      <c r="B52" s="8" t="s">
        <v>89</v>
      </c>
      <c r="C52" s="8"/>
      <c r="D52" s="8"/>
    </row>
    <row r="53" customFormat="false" ht="12.5" hidden="false" customHeight="false" outlineLevel="0" collapsed="false">
      <c r="B53" s="33"/>
      <c r="C53" s="33"/>
      <c r="D53" s="33"/>
    </row>
    <row r="54" customFormat="false" ht="13" hidden="false" customHeight="false" outlineLevel="0" collapsed="false">
      <c r="B54" s="34"/>
      <c r="C54" s="34"/>
      <c r="D54" s="34"/>
    </row>
  </sheetData>
  <sheetProtection sheet="true" password="e548" formatCells="false" formatColumns="false" formatRows="false" insertColumns="false" insertRows="false" insertHyperlinks="false" deleteColumns="false" deleteRows="false" selectLockedCells="true" sort="false" autoFilter="false" pivotTables="false"/>
  <mergeCells count="14">
    <mergeCell ref="C3:D3"/>
    <mergeCell ref="B4:D4"/>
    <mergeCell ref="B11:D11"/>
    <mergeCell ref="B12:D12"/>
    <mergeCell ref="B20:D20"/>
    <mergeCell ref="B21:D21"/>
    <mergeCell ref="B25:D25"/>
    <mergeCell ref="B26:D26"/>
    <mergeCell ref="B44:D44"/>
    <mergeCell ref="B49:D49"/>
    <mergeCell ref="B50:D51"/>
    <mergeCell ref="B52:D52"/>
    <mergeCell ref="B53:D53"/>
    <mergeCell ref="B54:D54"/>
  </mergeCells>
  <conditionalFormatting sqref="D40:D41">
    <cfRule type="expression" priority="2" aboveAverage="0" equalAverage="0" bottom="0" percent="0" rank="0" text="" dxfId="0">
      <formula>$E$40&gt;0</formula>
    </cfRule>
    <cfRule type="expression" priority="3" aboveAverage="0" equalAverage="0" bottom="0" percent="0" rank="0" text="" dxfId="1">
      <formula>$D$41&lt;&gt;""</formula>
    </cfRule>
    <cfRule type="expression" priority="4" aboveAverage="0" equalAverage="0" bottom="0" percent="0" rank="0" text="" dxfId="2">
      <formula>OR(SEARCH("NOS",D39,1),SEARCH("N.O.S",D39,1),SEARCH("NE",D39,1),SEARCH("N.E",D39,1))</formula>
    </cfRule>
    <cfRule type="expression" priority="5" aboveAverage="0" equalAverage="0" bottom="0" percent="0" rank="0" text="" dxfId="3">
      <formula>$D$35&lt;&gt;""</formula>
    </cfRule>
  </conditionalFormatting>
  <conditionalFormatting sqref="D36">
    <cfRule type="expression" priority="6" aboveAverage="0" equalAverage="0" bottom="0" percent="0" rank="0" text="" dxfId="4">
      <formula>$D$36&lt;&gt;""</formula>
    </cfRule>
    <cfRule type="expression" priority="7" aboveAverage="0" equalAverage="0" bottom="0" percent="0" rank="0" text="" dxfId="5">
      <formula>OR($D$28=3,$D$29=3,$D$30=3)</formula>
    </cfRule>
  </conditionalFormatting>
  <conditionalFormatting sqref="D27">
    <cfRule type="expression" priority="8" aboveAverage="0" equalAverage="0" bottom="0" percent="0" rank="0" text="" dxfId="6">
      <formula>$D$27&lt;1</formula>
    </cfRule>
  </conditionalFormatting>
  <conditionalFormatting sqref="D17">
    <cfRule type="expression" priority="9" aboveAverage="0" equalAverage="0" bottom="0" percent="0" rank="0" text="" dxfId="7">
      <formula>$D$17=""</formula>
    </cfRule>
    <cfRule type="expression" priority="10" aboveAverage="0" equalAverage="0" bottom="0" percent="0" rank="0" text="" dxfId="8">
      <formula>$D$17=$D$16</formula>
    </cfRule>
  </conditionalFormatting>
  <dataValidations count="21">
    <dataValidation allowBlank="true" errorStyle="stop" operator="between" showDropDown="false" showErrorMessage="true" showInputMessage="true" sqref="D31" type="list">
      <formula1>"1,2,3"</formula1>
      <formula2>0</formula2>
    </dataValidation>
    <dataValidation allowBlank="true" errorStyle="stop" operator="between" showDropDown="false" showErrorMessage="true" showInputMessage="true" sqref="D27" type="textLength">
      <formula1>4</formula1>
      <formula2>4</formula2>
    </dataValidation>
    <dataValidation allowBlank="true" error="Favor inserir somente valor numérico e maior que zero." errorStyle="stop" errorTitle="Somente Números" operator="between" showDropDown="false" showErrorMessage="true" showInputMessage="true" sqref="D22" type="whole">
      <formula1>1</formula1>
      <formula2>9999999999999</formula2>
    </dataValidation>
    <dataValidation allowBlank="true" error="Favor inserir somente valor numérico e maior que zero." errorStyle="stop" errorTitle="Somente Número" operator="between" promptTitle="Somente Número" showDropDown="false" showErrorMessage="true" showInputMessage="true" sqref="D10" type="decimal">
      <formula1>1</formula1>
      <formula2>900</formula2>
    </dataValidation>
    <dataValidation allowBlank="true" error="Favor utilizar somente números e um ponto para casa decimal.&#10;&#10;Por exemplo:&#10;&#10;15000.00" errorStyle="stop" errorTitle="Utilize somente um ponto decimal" operator="between" showDropDown="false" showErrorMessage="true" showInputMessage="true" sqref="D18:D19" type="custom">
      <formula1>AND(LEN(D18)-LEN(SUBSTITUTE(D18,".",""))=1,ISERR(FIND(",",D18)),ISNUMBER(VALUE(RIGHT(D18,1))))</formula1>
      <formula2>0</formula2>
    </dataValidation>
    <dataValidation allowBlank="true" errorStyle="stop" operator="between" showDropDown="false" showErrorMessage="true" showInputMessage="true" sqref="D37:D39" type="decimal">
      <formula1>-500</formula1>
      <formula2>500</formula2>
    </dataValidation>
    <dataValidation allowBlank="true" errorStyle="stop" operator="between" showDropDown="false" showErrorMessage="true" showInputMessage="true" sqref="D28:D30" type="textLength">
      <formula1>0</formula1>
      <formula2>3</formula2>
    </dataValidation>
    <dataValidation allowBlank="true" errorStyle="stop" operator="between" showDropDown="false" showErrorMessage="true" showInputMessage="true" sqref="D47" type="textLength">
      <formula1>0</formula1>
      <formula2>20</formula2>
    </dataValidation>
    <dataValidation allowBlank="true" errorStyle="stop" operator="between" showDropDown="false" showErrorMessage="false" showInputMessage="true" sqref="D16" type="list">
      <formula1>UN_LIST</formula1>
      <formula2>0</formula2>
    </dataValidation>
    <dataValidation allowBlank="false" error="Este campo somente pode ser preenchido se tiver o IMO 3 em um dos campos abaixo.&#10;&#10;18. Classe&#10;19. Sub Risco I / Sub Risk I&#10;20. Sub Risco II / Sub Risk II&#10;&#10;Somente será aceito valor numérico inteiro ou decimal com divisor &quot;.&quot;" errorStyle="stop" errorTitle="Aplicável somente com IMO 3" operator="between" showDropDown="false" showErrorMessage="true" showInputMessage="true" sqref="D36" type="custom">
      <formula1>AND(LEN(D36)-LEN(SUBSTITUTE(D36,".",""))&lt;=1,ISERR(FIND(",",D36)),OR(D28=3,D29=3,D30=3),ISNUMBER(VALUE(RIGHT(D36,1))))</formula1>
      <formula2>0</formula2>
    </dataValidation>
    <dataValidation allowBlank="true" errorStyle="stop" operator="between" showDropDown="false" showErrorMessage="false" showInputMessage="true" sqref="D17" type="list">
      <formula1>IMO_LIST</formula1>
      <formula2>0</formula2>
    </dataValidation>
    <dataValidation allowBlank="true" errorStyle="stop" operator="between" showDropDown="false" showErrorMessage="true" showInputMessage="true" sqref="D23" type="list">
      <formula1>INDIRECT($E$15)</formula1>
      <formula2>0</formula2>
    </dataValidation>
    <dataValidation allowBlank="true" error="Favor inserir somente valor numérico inteiro e maior que zero." errorStyle="stop" errorTitle="Somente Números" operator="between" showDropDown="false" showErrorMessage="true" showInputMessage="true" sqref="D14" type="whole">
      <formula1>1</formula1>
      <formula2>9999</formula2>
    </dataValidation>
    <dataValidation allowBlank="true" error="Favor inserir somente valor numérico. Este campo é limitado para somente 04 dígitos." errorStyle="stop" errorTitle="Somente Números" operator="between" showDropDown="false" showErrorMessage="true" showInputMessage="true" sqref="D13" type="whole">
      <formula1>1</formula1>
      <formula2>9999</formula2>
    </dataValidation>
    <dataValidation allowBlank="true" errorStyle="stop" operator="between" showDropDown="false" showErrorMessage="true" showInputMessage="true" sqref="D24" type="list">
      <formula1>'IMO MATERIAL'!$C$2:$C$13</formula1>
      <formula2>0</formula2>
    </dataValidation>
    <dataValidation allowBlank="false" errorStyle="stop" operator="between" showDropDown="false" showErrorMessage="true" showInputMessage="true" sqref="D32" type="list">
      <formula1>CONTENTS!$A$2:$A$6</formula1>
      <formula2>0</formula2>
    </dataValidation>
    <dataValidation allowBlank="true" errorStyle="stop" operator="between" showDropDown="false" showErrorMessage="true" showInputMessage="true" sqref="D42" type="list">
      <formula1>'SEGREGATION GROUP'!$C$2:$C$36</formula1>
      <formula2>0</formula2>
    </dataValidation>
    <dataValidation allowBlank="true" errorStyle="stop" operator="between" showDropDown="false" showErrorMessage="true" showInputMessage="true" sqref="D33:D34" type="list">
      <formula1>'DATA VALIDATION BOX'!$A$1:$A$2</formula1>
      <formula2>0</formula2>
    </dataValidation>
    <dataValidation allowBlank="false" errorStyle="stop" operator="between" showDropDown="false" showErrorMessage="true" showInputMessage="true" sqref="D35" type="list">
      <formula1>'DATA VALIDATION BOX'!$A$1:$A$2</formula1>
      <formula2>0</formula2>
    </dataValidation>
    <dataValidation allowBlank="true" error="Favor selecionar somente um dos valores disponíveis." errorStyle="stop" errorTitle="Descrição Inválida" operator="between" showDropDown="false" showErrorMessage="true" showInputMessage="true" sqref="D15" type="list">
      <formula1>PACKAGE!$B$5:$B$24</formula1>
      <formula2>0</formula2>
    </dataValidation>
    <dataValidation allowBlank="false" errorStyle="stop" operator="between" showDropDown="false" showErrorMessage="true" showInputMessage="true" sqref="D8" type="list">
      <formula1>POL!$B$2:$B$22</formula1>
      <formula2>0</formula2>
    </dataValidation>
  </dataValidation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6875" defaultRowHeight="12.5" zeroHeight="false" outlineLevelRow="0" outlineLevelCol="0"/>
  <cols>
    <col collapsed="false" customWidth="true" hidden="false" outlineLevel="0" max="1" min="1" style="0" width="42.72"/>
    <col collapsed="false" customWidth="true" hidden="false" outlineLevel="0" max="2" min="2" style="64" width="42.72"/>
    <col collapsed="false" customWidth="true" hidden="false" outlineLevel="0" max="3" min="3" style="0" width="41.18"/>
  </cols>
  <sheetData>
    <row r="1" customFormat="false" ht="13" hidden="false" customHeight="false" outlineLevel="0" collapsed="false">
      <c r="A1" s="85" t="s">
        <v>1271</v>
      </c>
      <c r="B1" s="86" t="s">
        <v>1201</v>
      </c>
      <c r="C1" s="85" t="s">
        <v>1272</v>
      </c>
    </row>
    <row r="2" customFormat="false" ht="13" hidden="false" customHeight="false" outlineLevel="0" collapsed="false">
      <c r="A2" s="85"/>
      <c r="B2" s="86"/>
    </row>
    <row r="3" customFormat="false" ht="12.5" hidden="false" customHeight="false" outlineLevel="0" collapsed="false">
      <c r="A3" s="0" t="s">
        <v>1273</v>
      </c>
      <c r="B3" s="64" t="n">
        <v>93</v>
      </c>
      <c r="C3" s="0" t="str">
        <f aca="false">CONCATENATE(A3," - ",B3)</f>
        <v>Afghanistan - 93</v>
      </c>
    </row>
    <row r="4" customFormat="false" ht="12.5" hidden="false" customHeight="false" outlineLevel="0" collapsed="false">
      <c r="A4" s="0" t="s">
        <v>1274</v>
      </c>
      <c r="B4" s="64" t="n">
        <v>355</v>
      </c>
      <c r="C4" s="0" t="str">
        <f aca="false">CONCATENATE(A4," - ",B4)</f>
        <v>Albania - 355</v>
      </c>
    </row>
    <row r="5" customFormat="false" ht="12.5" hidden="false" customHeight="false" outlineLevel="0" collapsed="false">
      <c r="A5" s="0" t="s">
        <v>1275</v>
      </c>
      <c r="B5" s="64" t="n">
        <v>213</v>
      </c>
      <c r="C5" s="0" t="str">
        <f aca="false">CONCATENATE(A5," - ",B5)</f>
        <v>Algeria - 213</v>
      </c>
    </row>
    <row r="6" customFormat="false" ht="12.5" hidden="false" customHeight="false" outlineLevel="0" collapsed="false">
      <c r="A6" s="0" t="s">
        <v>1276</v>
      </c>
      <c r="B6" s="64" t="s">
        <v>1277</v>
      </c>
      <c r="C6" s="0" t="str">
        <f aca="false">CONCATENATE(A6," - ",B6)</f>
        <v>American Samoa - 1</v>
      </c>
    </row>
    <row r="7" customFormat="false" ht="12.5" hidden="false" customHeight="false" outlineLevel="0" collapsed="false">
      <c r="A7" s="0" t="s">
        <v>1278</v>
      </c>
      <c r="B7" s="64" t="n">
        <v>376</v>
      </c>
      <c r="C7" s="0" t="str">
        <f aca="false">CONCATENATE(A7," - ",B7)</f>
        <v>Andorra - 376</v>
      </c>
    </row>
    <row r="8" customFormat="false" ht="12.5" hidden="false" customHeight="false" outlineLevel="0" collapsed="false">
      <c r="A8" s="0" t="s">
        <v>1279</v>
      </c>
      <c r="B8" s="64" t="n">
        <v>244</v>
      </c>
      <c r="C8" s="0" t="str">
        <f aca="false">CONCATENATE(A8," - ",B8)</f>
        <v>Angola - 244</v>
      </c>
    </row>
    <row r="9" customFormat="false" ht="12.5" hidden="false" customHeight="false" outlineLevel="0" collapsed="false">
      <c r="A9" s="0" t="s">
        <v>1280</v>
      </c>
      <c r="B9" s="64" t="s">
        <v>1277</v>
      </c>
      <c r="C9" s="0" t="str">
        <f aca="false">CONCATENATE(A9," - ",B9)</f>
        <v>Anguilla - 1</v>
      </c>
    </row>
    <row r="10" customFormat="false" ht="12.5" hidden="false" customHeight="false" outlineLevel="0" collapsed="false">
      <c r="A10" s="0" t="s">
        <v>1281</v>
      </c>
      <c r="B10" s="64" t="s">
        <v>1277</v>
      </c>
      <c r="C10" s="0" t="str">
        <f aca="false">CONCATENATE(A10," - ",B10)</f>
        <v>Antigua and Barbuda - 1</v>
      </c>
    </row>
    <row r="11" customFormat="false" ht="12.5" hidden="false" customHeight="false" outlineLevel="0" collapsed="false">
      <c r="A11" s="0" t="s">
        <v>1282</v>
      </c>
      <c r="B11" s="64" t="n">
        <v>54</v>
      </c>
      <c r="C11" s="0" t="str">
        <f aca="false">CONCATENATE(A11," - ",B11)</f>
        <v>Argentina - 54</v>
      </c>
    </row>
    <row r="12" customFormat="false" ht="12.5" hidden="false" customHeight="false" outlineLevel="0" collapsed="false">
      <c r="A12" s="0" t="s">
        <v>1283</v>
      </c>
      <c r="B12" s="64" t="n">
        <v>374</v>
      </c>
      <c r="C12" s="0" t="str">
        <f aca="false">CONCATENATE(A12," - ",B12)</f>
        <v>Armenia - 374</v>
      </c>
    </row>
    <row r="13" customFormat="false" ht="12.5" hidden="false" customHeight="false" outlineLevel="0" collapsed="false">
      <c r="A13" s="0" t="s">
        <v>1284</v>
      </c>
      <c r="B13" s="64" t="n">
        <v>297</v>
      </c>
      <c r="C13" s="0" t="str">
        <f aca="false">CONCATENATE(A13," - ",B13)</f>
        <v>Aruba - 297</v>
      </c>
    </row>
    <row r="14" customFormat="false" ht="12.5" hidden="false" customHeight="false" outlineLevel="0" collapsed="false">
      <c r="A14" s="0" t="s">
        <v>1285</v>
      </c>
      <c r="B14" s="64" t="n">
        <v>247</v>
      </c>
      <c r="C14" s="0" t="str">
        <f aca="false">CONCATENATE(A14," - ",B14)</f>
        <v>Ascension - 247</v>
      </c>
    </row>
    <row r="15" customFormat="false" ht="12.5" hidden="false" customHeight="false" outlineLevel="0" collapsed="false">
      <c r="A15" s="0" t="s">
        <v>1286</v>
      </c>
      <c r="B15" s="64" t="n">
        <v>61</v>
      </c>
      <c r="C15" s="0" t="str">
        <f aca="false">CONCATENATE(A15," - ",B15)</f>
        <v>Australia - 61</v>
      </c>
    </row>
    <row r="16" customFormat="false" ht="12.5" hidden="false" customHeight="false" outlineLevel="0" collapsed="false">
      <c r="A16" s="0" t="s">
        <v>1287</v>
      </c>
      <c r="B16" s="64" t="s">
        <v>1277</v>
      </c>
      <c r="C16" s="0" t="str">
        <f aca="false">CONCATENATE(A16," - ",B16)</f>
        <v>Australian Antarctic Territory - 1</v>
      </c>
    </row>
    <row r="17" customFormat="false" ht="12.5" hidden="false" customHeight="false" outlineLevel="0" collapsed="false">
      <c r="A17" s="0" t="s">
        <v>1288</v>
      </c>
      <c r="B17" s="64" t="n">
        <v>672</v>
      </c>
      <c r="C17" s="0" t="str">
        <f aca="false">CONCATENATE(A17," - ",B17)</f>
        <v>Australian External Territories - 672</v>
      </c>
    </row>
    <row r="18" customFormat="false" ht="12.5" hidden="false" customHeight="false" outlineLevel="0" collapsed="false">
      <c r="A18" s="0" t="s">
        <v>1289</v>
      </c>
      <c r="B18" s="64" t="n">
        <v>43</v>
      </c>
      <c r="C18" s="0" t="str">
        <f aca="false">CONCATENATE(A18," - ",B18)</f>
        <v>Austria - 43</v>
      </c>
    </row>
    <row r="19" customFormat="false" ht="12.5" hidden="false" customHeight="false" outlineLevel="0" collapsed="false">
      <c r="A19" s="0" t="s">
        <v>1290</v>
      </c>
      <c r="B19" s="64" t="n">
        <v>994</v>
      </c>
      <c r="C19" s="0" t="str">
        <f aca="false">CONCATENATE(A19," - ",B19)</f>
        <v>Azerbaijan - 994</v>
      </c>
    </row>
    <row r="20" customFormat="false" ht="12.5" hidden="false" customHeight="false" outlineLevel="0" collapsed="false">
      <c r="A20" s="0" t="s">
        <v>1291</v>
      </c>
      <c r="B20" s="64" t="s">
        <v>1277</v>
      </c>
      <c r="C20" s="0" t="str">
        <f aca="false">CONCATENATE(A20," - ",B20)</f>
        <v>Bahamas - 1</v>
      </c>
    </row>
    <row r="21" customFormat="false" ht="12.5" hidden="false" customHeight="false" outlineLevel="0" collapsed="false">
      <c r="A21" s="0" t="s">
        <v>1292</v>
      </c>
      <c r="B21" s="64" t="n">
        <v>973</v>
      </c>
      <c r="C21" s="0" t="str">
        <f aca="false">CONCATENATE(A21," - ",B21)</f>
        <v>Bahrain - 973</v>
      </c>
    </row>
    <row r="22" customFormat="false" ht="12.5" hidden="false" customHeight="false" outlineLevel="0" collapsed="false">
      <c r="A22" s="0" t="s">
        <v>1293</v>
      </c>
      <c r="B22" s="64" t="n">
        <v>880</v>
      </c>
      <c r="C22" s="0" t="str">
        <f aca="false">CONCATENATE(A22," - ",B22)</f>
        <v>Bangladesh - 880</v>
      </c>
    </row>
    <row r="23" customFormat="false" ht="12.5" hidden="false" customHeight="false" outlineLevel="0" collapsed="false">
      <c r="A23" s="0" t="s">
        <v>1294</v>
      </c>
      <c r="B23" s="64" t="s">
        <v>1277</v>
      </c>
      <c r="C23" s="0" t="str">
        <f aca="false">CONCATENATE(A23," - ",B23)</f>
        <v>Barbados - 1</v>
      </c>
    </row>
    <row r="24" customFormat="false" ht="12.5" hidden="false" customHeight="false" outlineLevel="0" collapsed="false">
      <c r="A24" s="0" t="s">
        <v>1295</v>
      </c>
      <c r="B24" s="64" t="s">
        <v>1277</v>
      </c>
      <c r="C24" s="0" t="str">
        <f aca="false">CONCATENATE(A24," - ",B24)</f>
        <v>Barbuda - 1</v>
      </c>
    </row>
    <row r="25" customFormat="false" ht="12.5" hidden="false" customHeight="false" outlineLevel="0" collapsed="false">
      <c r="A25" s="0" t="s">
        <v>1296</v>
      </c>
      <c r="B25" s="64" t="n">
        <v>375</v>
      </c>
      <c r="C25" s="0" t="str">
        <f aca="false">CONCATENATE(A25," - ",B25)</f>
        <v>Belarus - 375</v>
      </c>
    </row>
    <row r="26" customFormat="false" ht="12.5" hidden="false" customHeight="false" outlineLevel="0" collapsed="false">
      <c r="A26" s="0" t="s">
        <v>1297</v>
      </c>
      <c r="B26" s="64" t="n">
        <v>32</v>
      </c>
      <c r="C26" s="0" t="str">
        <f aca="false">CONCATENATE(A26," - ",B26)</f>
        <v>Belgium - 32</v>
      </c>
    </row>
    <row r="27" customFormat="false" ht="12.5" hidden="false" customHeight="false" outlineLevel="0" collapsed="false">
      <c r="A27" s="0" t="s">
        <v>1298</v>
      </c>
      <c r="B27" s="64" t="n">
        <v>501</v>
      </c>
      <c r="C27" s="0" t="str">
        <f aca="false">CONCATENATE(A27," - ",B27)</f>
        <v>Belize - 501</v>
      </c>
    </row>
    <row r="28" customFormat="false" ht="12.5" hidden="false" customHeight="false" outlineLevel="0" collapsed="false">
      <c r="A28" s="0" t="s">
        <v>1299</v>
      </c>
      <c r="B28" s="64" t="n">
        <v>229</v>
      </c>
      <c r="C28" s="0" t="str">
        <f aca="false">CONCATENATE(A28," - ",B28)</f>
        <v>Benin - 229</v>
      </c>
    </row>
    <row r="29" customFormat="false" ht="12.5" hidden="false" customHeight="false" outlineLevel="0" collapsed="false">
      <c r="A29" s="0" t="s">
        <v>1300</v>
      </c>
      <c r="B29" s="64" t="s">
        <v>1277</v>
      </c>
      <c r="C29" s="0" t="str">
        <f aca="false">CONCATENATE(A29," - ",B29)</f>
        <v>Bermuda - 1</v>
      </c>
    </row>
    <row r="30" customFormat="false" ht="12.5" hidden="false" customHeight="false" outlineLevel="0" collapsed="false">
      <c r="A30" s="0" t="s">
        <v>1301</v>
      </c>
      <c r="B30" s="64" t="n">
        <v>975</v>
      </c>
      <c r="C30" s="0" t="str">
        <f aca="false">CONCATENATE(A30," - ",B30)</f>
        <v>Bhutan - 975</v>
      </c>
    </row>
    <row r="31" customFormat="false" ht="12.5" hidden="false" customHeight="false" outlineLevel="0" collapsed="false">
      <c r="A31" s="0" t="s">
        <v>1302</v>
      </c>
      <c r="B31" s="64" t="n">
        <v>591</v>
      </c>
      <c r="C31" s="0" t="str">
        <f aca="false">CONCATENATE(A31," - ",B31)</f>
        <v>Bolivia - 591</v>
      </c>
    </row>
    <row r="32" customFormat="false" ht="12.5" hidden="false" customHeight="false" outlineLevel="0" collapsed="false">
      <c r="A32" s="0" t="s">
        <v>1303</v>
      </c>
      <c r="B32" s="64" t="s">
        <v>1277</v>
      </c>
      <c r="C32" s="0" t="str">
        <f aca="false">CONCATENATE(A32," - ",B32)</f>
        <v>Bonaire - 1</v>
      </c>
    </row>
    <row r="33" customFormat="false" ht="12.5" hidden="false" customHeight="false" outlineLevel="0" collapsed="false">
      <c r="A33" s="0" t="s">
        <v>1304</v>
      </c>
      <c r="B33" s="64" t="n">
        <v>387</v>
      </c>
      <c r="C33" s="0" t="str">
        <f aca="false">CONCATENATE(A33," - ",B33)</f>
        <v>Bosnia and Herzegovina - 387</v>
      </c>
    </row>
    <row r="34" customFormat="false" ht="12.5" hidden="false" customHeight="false" outlineLevel="0" collapsed="false">
      <c r="A34" s="0" t="s">
        <v>1305</v>
      </c>
      <c r="B34" s="64" t="n">
        <v>267</v>
      </c>
      <c r="C34" s="0" t="str">
        <f aca="false">CONCATENATE(A34," - ",B34)</f>
        <v>Botswana - 267</v>
      </c>
    </row>
    <row r="35" customFormat="false" ht="12.5" hidden="false" customHeight="false" outlineLevel="0" collapsed="false">
      <c r="A35" s="0" t="s">
        <v>1306</v>
      </c>
      <c r="B35" s="64" t="n">
        <v>55</v>
      </c>
      <c r="C35" s="0" t="str">
        <f aca="false">CONCATENATE(A35," - ",B35)</f>
        <v>Brazil - 55</v>
      </c>
    </row>
    <row r="36" customFormat="false" ht="12.5" hidden="false" customHeight="false" outlineLevel="0" collapsed="false">
      <c r="A36" s="0" t="s">
        <v>1307</v>
      </c>
      <c r="B36" s="64" t="n">
        <v>246</v>
      </c>
      <c r="C36" s="0" t="str">
        <f aca="false">CONCATENATE(A36," - ",B36)</f>
        <v>British Indian Ocean Territory - 246</v>
      </c>
    </row>
    <row r="37" customFormat="false" ht="12.5" hidden="false" customHeight="false" outlineLevel="0" collapsed="false">
      <c r="A37" s="0" t="s">
        <v>1308</v>
      </c>
      <c r="B37" s="64" t="s">
        <v>1277</v>
      </c>
      <c r="C37" s="0" t="str">
        <f aca="false">CONCATENATE(A37," - ",B37)</f>
        <v>British Virgin Islands - 1</v>
      </c>
    </row>
    <row r="38" customFormat="false" ht="12.5" hidden="false" customHeight="false" outlineLevel="0" collapsed="false">
      <c r="A38" s="0" t="s">
        <v>1309</v>
      </c>
      <c r="B38" s="64" t="n">
        <v>673</v>
      </c>
      <c r="C38" s="0" t="str">
        <f aca="false">CONCATENATE(A38," - ",B38)</f>
        <v>Brunei Darussalam - 673</v>
      </c>
    </row>
    <row r="39" customFormat="false" ht="12.5" hidden="false" customHeight="false" outlineLevel="0" collapsed="false">
      <c r="A39" s="0" t="s">
        <v>1310</v>
      </c>
      <c r="B39" s="64" t="n">
        <v>359</v>
      </c>
      <c r="C39" s="0" t="str">
        <f aca="false">CONCATENATE(A39," - ",B39)</f>
        <v>Bulgaria - 359</v>
      </c>
    </row>
    <row r="40" customFormat="false" ht="12.5" hidden="false" customHeight="false" outlineLevel="0" collapsed="false">
      <c r="A40" s="0" t="s">
        <v>1311</v>
      </c>
      <c r="B40" s="64" t="n">
        <v>226</v>
      </c>
      <c r="C40" s="0" t="str">
        <f aca="false">CONCATENATE(A40," - ",B40)</f>
        <v>Burkina Faso - 226</v>
      </c>
    </row>
    <row r="41" customFormat="false" ht="12.5" hidden="false" customHeight="false" outlineLevel="0" collapsed="false">
      <c r="A41" s="0" t="s">
        <v>1312</v>
      </c>
      <c r="B41" s="64" t="n">
        <v>257</v>
      </c>
      <c r="C41" s="0" t="str">
        <f aca="false">CONCATENATE(A41," - ",B41)</f>
        <v>Burundi - 257</v>
      </c>
    </row>
    <row r="42" customFormat="false" ht="12.5" hidden="false" customHeight="false" outlineLevel="0" collapsed="false">
      <c r="A42" s="0" t="s">
        <v>1313</v>
      </c>
      <c r="B42" s="64" t="n">
        <v>855</v>
      </c>
      <c r="C42" s="0" t="str">
        <f aca="false">CONCATENATE(A42," - ",B42)</f>
        <v>Cambodia - 855</v>
      </c>
    </row>
    <row r="43" customFormat="false" ht="12.5" hidden="false" customHeight="false" outlineLevel="0" collapsed="false">
      <c r="A43" s="0" t="s">
        <v>1314</v>
      </c>
      <c r="B43" s="64" t="n">
        <v>237</v>
      </c>
      <c r="C43" s="0" t="str">
        <f aca="false">CONCATENATE(A43," - ",B43)</f>
        <v>Cameroon - 237</v>
      </c>
    </row>
    <row r="44" customFormat="false" ht="12.5" hidden="false" customHeight="false" outlineLevel="0" collapsed="false">
      <c r="A44" s="0" t="s">
        <v>1315</v>
      </c>
      <c r="B44" s="64" t="n">
        <v>1</v>
      </c>
      <c r="C44" s="0" t="str">
        <f aca="false">CONCATENATE(A44," - ",B44)</f>
        <v>Canada - 1</v>
      </c>
    </row>
    <row r="45" customFormat="false" ht="12.5" hidden="false" customHeight="false" outlineLevel="0" collapsed="false">
      <c r="A45" s="0" t="s">
        <v>1316</v>
      </c>
      <c r="B45" s="64" t="n">
        <v>238</v>
      </c>
      <c r="C45" s="0" t="str">
        <f aca="false">CONCATENATE(A45," - ",B45)</f>
        <v>Cape Verde - 238</v>
      </c>
    </row>
    <row r="46" customFormat="false" ht="12.5" hidden="false" customHeight="false" outlineLevel="0" collapsed="false">
      <c r="A46" s="0" t="s">
        <v>1317</v>
      </c>
      <c r="B46" s="64" t="s">
        <v>1277</v>
      </c>
      <c r="C46" s="0" t="str">
        <f aca="false">CONCATENATE(A46," - ",B46)</f>
        <v>Cayman Islands - 1</v>
      </c>
    </row>
    <row r="47" customFormat="false" ht="12.5" hidden="false" customHeight="false" outlineLevel="0" collapsed="false">
      <c r="A47" s="0" t="s">
        <v>1318</v>
      </c>
      <c r="B47" s="64" t="n">
        <v>236</v>
      </c>
      <c r="C47" s="0" t="str">
        <f aca="false">CONCATENATE(A47," - ",B47)</f>
        <v>Central African Republic - 236</v>
      </c>
    </row>
    <row r="48" customFormat="false" ht="12.5" hidden="false" customHeight="false" outlineLevel="0" collapsed="false">
      <c r="A48" s="0" t="s">
        <v>1319</v>
      </c>
      <c r="B48" s="64" t="n">
        <v>235</v>
      </c>
      <c r="C48" s="0" t="str">
        <f aca="false">CONCATENATE(A48," - ",B48)</f>
        <v>Chad - 235</v>
      </c>
    </row>
    <row r="49" customFormat="false" ht="12.5" hidden="false" customHeight="false" outlineLevel="0" collapsed="false">
      <c r="A49" s="0" t="s">
        <v>1320</v>
      </c>
      <c r="B49" s="64" t="n">
        <v>64</v>
      </c>
      <c r="C49" s="0" t="str">
        <f aca="false">CONCATENATE(A49," - ",B49)</f>
        <v>Chatham Island, New Zealand - 64</v>
      </c>
    </row>
    <row r="50" customFormat="false" ht="12.5" hidden="false" customHeight="false" outlineLevel="0" collapsed="false">
      <c r="A50" s="0" t="s">
        <v>1321</v>
      </c>
      <c r="B50" s="64" t="n">
        <v>56</v>
      </c>
      <c r="C50" s="0" t="str">
        <f aca="false">CONCATENATE(A50," - ",B50)</f>
        <v>Chile - 56</v>
      </c>
    </row>
    <row r="51" customFormat="false" ht="12.5" hidden="false" customHeight="false" outlineLevel="0" collapsed="false">
      <c r="A51" s="0" t="s">
        <v>1322</v>
      </c>
      <c r="B51" s="64" t="n">
        <v>86</v>
      </c>
      <c r="C51" s="0" t="str">
        <f aca="false">CONCATENATE(A51," - ",B51)</f>
        <v>China - 86</v>
      </c>
    </row>
    <row r="52" customFormat="false" ht="12.5" hidden="false" customHeight="false" outlineLevel="0" collapsed="false">
      <c r="A52" s="0" t="s">
        <v>1323</v>
      </c>
      <c r="B52" s="64" t="s">
        <v>1324</v>
      </c>
      <c r="C52" s="0" t="str">
        <f aca="false">CONCATENATE(A52," - ",B52)</f>
        <v>Christmas Island - 61</v>
      </c>
    </row>
    <row r="53" customFormat="false" ht="12.5" hidden="false" customHeight="false" outlineLevel="0" collapsed="false">
      <c r="A53" s="0" t="s">
        <v>1325</v>
      </c>
      <c r="B53" s="64" t="s">
        <v>1324</v>
      </c>
      <c r="C53" s="0" t="str">
        <f aca="false">CONCATENATE(A53," - ",B53)</f>
        <v>Cocos (Keeling) Islands - 61</v>
      </c>
    </row>
    <row r="54" customFormat="false" ht="12.5" hidden="false" customHeight="false" outlineLevel="0" collapsed="false">
      <c r="A54" s="0" t="s">
        <v>1326</v>
      </c>
      <c r="B54" s="64" t="n">
        <v>57</v>
      </c>
      <c r="C54" s="0" t="str">
        <f aca="false">CONCATENATE(A54," - ",B54)</f>
        <v>Colombia - 57</v>
      </c>
    </row>
    <row r="55" customFormat="false" ht="12.5" hidden="false" customHeight="false" outlineLevel="0" collapsed="false">
      <c r="A55" s="0" t="s">
        <v>1327</v>
      </c>
      <c r="B55" s="64" t="n">
        <v>269</v>
      </c>
      <c r="C55" s="0" t="str">
        <f aca="false">CONCATENATE(A55," - ",B55)</f>
        <v>Comoros - 269</v>
      </c>
    </row>
    <row r="56" customFormat="false" ht="12.5" hidden="false" customHeight="false" outlineLevel="0" collapsed="false">
      <c r="A56" s="0" t="s">
        <v>1328</v>
      </c>
      <c r="B56" s="64" t="n">
        <v>242</v>
      </c>
      <c r="C56" s="0" t="str">
        <f aca="false">CONCATENATE(A56," - ",B56)</f>
        <v>Congo - 242</v>
      </c>
    </row>
    <row r="57" customFormat="false" ht="12.5" hidden="false" customHeight="false" outlineLevel="0" collapsed="false">
      <c r="A57" s="0" t="s">
        <v>1329</v>
      </c>
      <c r="B57" s="64" t="n">
        <v>243</v>
      </c>
      <c r="C57" s="0" t="str">
        <f aca="false">CONCATENATE(A57," - ",B57)</f>
        <v>Congo, Democratic Republic of the (Zaire) - 243</v>
      </c>
    </row>
    <row r="58" customFormat="false" ht="12.5" hidden="false" customHeight="false" outlineLevel="0" collapsed="false">
      <c r="A58" s="0" t="s">
        <v>1330</v>
      </c>
      <c r="B58" s="64" t="n">
        <v>682</v>
      </c>
      <c r="C58" s="0" t="str">
        <f aca="false">CONCATENATE(A58," - ",B58)</f>
        <v>Cook Islands - 682</v>
      </c>
    </row>
    <row r="59" customFormat="false" ht="12.5" hidden="false" customHeight="false" outlineLevel="0" collapsed="false">
      <c r="A59" s="0" t="s">
        <v>1331</v>
      </c>
      <c r="B59" s="64" t="n">
        <v>506</v>
      </c>
      <c r="C59" s="0" t="str">
        <f aca="false">CONCATENATE(A59," - ",B59)</f>
        <v>Costa Rica - 506</v>
      </c>
    </row>
    <row r="60" customFormat="false" ht="12.5" hidden="false" customHeight="false" outlineLevel="0" collapsed="false">
      <c r="A60" s="0" t="s">
        <v>1332</v>
      </c>
      <c r="B60" s="64" t="n">
        <v>385</v>
      </c>
      <c r="C60" s="0" t="str">
        <f aca="false">CONCATENATE(A60," - ",B60)</f>
        <v>Croatia - 385</v>
      </c>
    </row>
    <row r="61" customFormat="false" ht="12.5" hidden="false" customHeight="false" outlineLevel="0" collapsed="false">
      <c r="A61" s="0" t="s">
        <v>1333</v>
      </c>
      <c r="B61" s="64" t="n">
        <v>53</v>
      </c>
      <c r="C61" s="0" t="str">
        <f aca="false">CONCATENATE(A61," - ",B61)</f>
        <v>Cuba - 53</v>
      </c>
    </row>
    <row r="62" customFormat="false" ht="12.5" hidden="false" customHeight="false" outlineLevel="0" collapsed="false">
      <c r="A62" s="0" t="s">
        <v>1334</v>
      </c>
      <c r="B62" s="64" t="n">
        <v>357</v>
      </c>
      <c r="C62" s="0" t="str">
        <f aca="false">CONCATENATE(A62," - ",B62)</f>
        <v>Cyprus - 357</v>
      </c>
    </row>
    <row r="63" customFormat="false" ht="12.5" hidden="false" customHeight="false" outlineLevel="0" collapsed="false">
      <c r="A63" s="0" t="s">
        <v>1335</v>
      </c>
      <c r="B63" s="64" t="n">
        <v>420</v>
      </c>
      <c r="C63" s="0" t="str">
        <f aca="false">CONCATENATE(A63," - ",B63)</f>
        <v>Czech Republic - 420</v>
      </c>
    </row>
    <row r="64" customFormat="false" ht="12.5" hidden="false" customHeight="false" outlineLevel="0" collapsed="false">
      <c r="A64" s="0" t="s">
        <v>1336</v>
      </c>
      <c r="B64" s="64" t="n">
        <v>45</v>
      </c>
      <c r="C64" s="0" t="str">
        <f aca="false">CONCATENATE(A64," - ",B64)</f>
        <v>Denmark - 45</v>
      </c>
    </row>
    <row r="65" customFormat="false" ht="12.5" hidden="false" customHeight="false" outlineLevel="0" collapsed="false">
      <c r="A65" s="0" t="s">
        <v>1337</v>
      </c>
      <c r="B65" s="64" t="n">
        <v>246</v>
      </c>
      <c r="C65" s="0" t="str">
        <f aca="false">CONCATENATE(A65," - ",B65)</f>
        <v>Diego Garcia - 246</v>
      </c>
    </row>
    <row r="66" customFormat="false" ht="12.5" hidden="false" customHeight="false" outlineLevel="0" collapsed="false">
      <c r="A66" s="0" t="s">
        <v>1338</v>
      </c>
      <c r="B66" s="64" t="n">
        <v>253</v>
      </c>
      <c r="C66" s="0" t="str">
        <f aca="false">CONCATENATE(A66," - ",B66)</f>
        <v>Djibouti - 253</v>
      </c>
    </row>
    <row r="67" customFormat="false" ht="12.5" hidden="false" customHeight="false" outlineLevel="0" collapsed="false">
      <c r="A67" s="0" t="s">
        <v>1339</v>
      </c>
      <c r="B67" s="64" t="s">
        <v>1277</v>
      </c>
      <c r="C67" s="0" t="str">
        <f aca="false">CONCATENATE(A67," - ",B67)</f>
        <v>Dominica - 1</v>
      </c>
    </row>
    <row r="68" customFormat="false" ht="12.5" hidden="false" customHeight="false" outlineLevel="0" collapsed="false">
      <c r="A68" s="0" t="s">
        <v>1340</v>
      </c>
      <c r="B68" s="64" t="s">
        <v>1277</v>
      </c>
      <c r="C68" s="0" t="str">
        <f aca="false">CONCATENATE(A68," - ",B68)</f>
        <v>Dominican Republic - 1</v>
      </c>
    </row>
    <row r="69" customFormat="false" ht="12.5" hidden="false" customHeight="false" outlineLevel="0" collapsed="false">
      <c r="A69" s="0" t="s">
        <v>1341</v>
      </c>
      <c r="B69" s="64" t="n">
        <v>670</v>
      </c>
      <c r="C69" s="0" t="str">
        <f aca="false">CONCATENATE(A69," - ",B69)</f>
        <v>East Timor - 670</v>
      </c>
    </row>
    <row r="70" customFormat="false" ht="12.5" hidden="false" customHeight="false" outlineLevel="0" collapsed="false">
      <c r="A70" s="0" t="s">
        <v>1342</v>
      </c>
      <c r="B70" s="64" t="n">
        <v>56</v>
      </c>
      <c r="C70" s="0" t="str">
        <f aca="false">CONCATENATE(A70," - ",B70)</f>
        <v>Easter Island - 56</v>
      </c>
    </row>
    <row r="71" customFormat="false" ht="12.5" hidden="false" customHeight="false" outlineLevel="0" collapsed="false">
      <c r="A71" s="0" t="s">
        <v>1343</v>
      </c>
      <c r="B71" s="64" t="n">
        <v>593</v>
      </c>
      <c r="C71" s="0" t="str">
        <f aca="false">CONCATENATE(A71," - ",B71)</f>
        <v>Ecuador - 593</v>
      </c>
    </row>
    <row r="72" customFormat="false" ht="12.5" hidden="false" customHeight="false" outlineLevel="0" collapsed="false">
      <c r="A72" s="0" t="s">
        <v>1344</v>
      </c>
      <c r="B72" s="64" t="n">
        <v>20</v>
      </c>
      <c r="C72" s="0" t="str">
        <f aca="false">CONCATENATE(A72," - ",B72)</f>
        <v>Egypt - 20</v>
      </c>
    </row>
    <row r="73" customFormat="false" ht="12.5" hidden="false" customHeight="false" outlineLevel="0" collapsed="false">
      <c r="A73" s="0" t="s">
        <v>1345</v>
      </c>
      <c r="B73" s="64" t="n">
        <v>503</v>
      </c>
      <c r="C73" s="0" t="str">
        <f aca="false">CONCATENATE(A73," - ",B73)</f>
        <v>El Salvador - 503</v>
      </c>
    </row>
    <row r="74" customFormat="false" ht="12.5" hidden="false" customHeight="false" outlineLevel="0" collapsed="false">
      <c r="A74" s="0" t="s">
        <v>1346</v>
      </c>
      <c r="B74" s="64" t="n">
        <v>240</v>
      </c>
      <c r="C74" s="0" t="str">
        <f aca="false">CONCATENATE(A74," - ",B74)</f>
        <v>Equatorial Guinea - 240</v>
      </c>
    </row>
    <row r="75" customFormat="false" ht="12.5" hidden="false" customHeight="false" outlineLevel="0" collapsed="false">
      <c r="A75" s="0" t="s">
        <v>1347</v>
      </c>
      <c r="B75" s="64" t="n">
        <v>291</v>
      </c>
      <c r="C75" s="0" t="str">
        <f aca="false">CONCATENATE(A75," - ",B75)</f>
        <v>Eritrea - 291</v>
      </c>
    </row>
    <row r="76" customFormat="false" ht="12.5" hidden="false" customHeight="false" outlineLevel="0" collapsed="false">
      <c r="A76" s="0" t="s">
        <v>1348</v>
      </c>
      <c r="B76" s="64" t="n">
        <v>372</v>
      </c>
      <c r="C76" s="0" t="str">
        <f aca="false">CONCATENATE(A76," - ",B76)</f>
        <v>Estonia - 372</v>
      </c>
    </row>
    <row r="77" customFormat="false" ht="12.5" hidden="false" customHeight="false" outlineLevel="0" collapsed="false">
      <c r="A77" s="0" t="s">
        <v>1349</v>
      </c>
      <c r="B77" s="64" t="n">
        <v>251</v>
      </c>
      <c r="C77" s="0" t="str">
        <f aca="false">CONCATENATE(A77," - ",B77)</f>
        <v>Ethiopia - 251</v>
      </c>
    </row>
    <row r="78" customFormat="false" ht="12.5" hidden="false" customHeight="false" outlineLevel="0" collapsed="false">
      <c r="A78" s="0" t="s">
        <v>1350</v>
      </c>
      <c r="B78" s="64" t="n">
        <v>500</v>
      </c>
      <c r="C78" s="0" t="str">
        <f aca="false">CONCATENATE(A78," - ",B78)</f>
        <v>Falkland Islands - 500</v>
      </c>
    </row>
    <row r="79" customFormat="false" ht="12.5" hidden="false" customHeight="false" outlineLevel="0" collapsed="false">
      <c r="A79" s="0" t="s">
        <v>1351</v>
      </c>
      <c r="B79" s="64" t="n">
        <v>298</v>
      </c>
      <c r="C79" s="0" t="str">
        <f aca="false">CONCATENATE(A79," - ",B79)</f>
        <v>Faroe Islands - 298</v>
      </c>
    </row>
    <row r="80" customFormat="false" ht="12.5" hidden="false" customHeight="false" outlineLevel="0" collapsed="false">
      <c r="A80" s="0" t="s">
        <v>1352</v>
      </c>
      <c r="B80" s="64" t="n">
        <v>679</v>
      </c>
      <c r="C80" s="0" t="str">
        <f aca="false">CONCATENATE(A80," - ",B80)</f>
        <v>Fiji - 679</v>
      </c>
    </row>
    <row r="81" customFormat="false" ht="12.5" hidden="false" customHeight="false" outlineLevel="0" collapsed="false">
      <c r="A81" s="0" t="s">
        <v>1353</v>
      </c>
      <c r="B81" s="64" t="n">
        <v>358</v>
      </c>
      <c r="C81" s="0" t="str">
        <f aca="false">CONCATENATE(A81," - ",B81)</f>
        <v>Finland - 358</v>
      </c>
    </row>
    <row r="82" customFormat="false" ht="12.5" hidden="false" customHeight="false" outlineLevel="0" collapsed="false">
      <c r="A82" s="0" t="s">
        <v>1354</v>
      </c>
      <c r="B82" s="64" t="n">
        <v>33</v>
      </c>
      <c r="C82" s="0" t="str">
        <f aca="false">CONCATENATE(A82," - ",B82)</f>
        <v>France - 33</v>
      </c>
    </row>
    <row r="83" customFormat="false" ht="12.5" hidden="false" customHeight="false" outlineLevel="0" collapsed="false">
      <c r="A83" s="0" t="s">
        <v>1355</v>
      </c>
      <c r="B83" s="64" t="n">
        <v>596</v>
      </c>
      <c r="C83" s="0" t="str">
        <f aca="false">CONCATENATE(A83," - ",B83)</f>
        <v>French Antilles - 596</v>
      </c>
    </row>
    <row r="84" customFormat="false" ht="12.5" hidden="false" customHeight="false" outlineLevel="0" collapsed="false">
      <c r="A84" s="0" t="s">
        <v>1356</v>
      </c>
      <c r="B84" s="64" t="n">
        <v>594</v>
      </c>
      <c r="C84" s="0" t="str">
        <f aca="false">CONCATENATE(A84," - ",B84)</f>
        <v>French Guiana - 594</v>
      </c>
    </row>
    <row r="85" customFormat="false" ht="12.5" hidden="false" customHeight="false" outlineLevel="0" collapsed="false">
      <c r="A85" s="0" t="s">
        <v>1357</v>
      </c>
      <c r="B85" s="64" t="n">
        <v>689</v>
      </c>
      <c r="C85" s="0" t="str">
        <f aca="false">CONCATENATE(A85," - ",B85)</f>
        <v>French Polynesia - 689</v>
      </c>
    </row>
    <row r="86" customFormat="false" ht="12.5" hidden="false" customHeight="false" outlineLevel="0" collapsed="false">
      <c r="A86" s="0" t="s">
        <v>1358</v>
      </c>
      <c r="B86" s="64" t="n">
        <v>241</v>
      </c>
      <c r="C86" s="0" t="str">
        <f aca="false">CONCATENATE(A86," - ",B86)</f>
        <v>Gabon - 241</v>
      </c>
    </row>
    <row r="87" customFormat="false" ht="12.5" hidden="false" customHeight="false" outlineLevel="0" collapsed="false">
      <c r="A87" s="0" t="s">
        <v>1359</v>
      </c>
      <c r="B87" s="64" t="n">
        <v>220</v>
      </c>
      <c r="C87" s="0" t="str">
        <f aca="false">CONCATENATE(A87," - ",B87)</f>
        <v>Gambia - 220</v>
      </c>
    </row>
    <row r="88" customFormat="false" ht="12.5" hidden="false" customHeight="false" outlineLevel="0" collapsed="false">
      <c r="A88" s="0" t="s">
        <v>1360</v>
      </c>
      <c r="B88" s="64" t="n">
        <v>995</v>
      </c>
      <c r="C88" s="0" t="str">
        <f aca="false">CONCATENATE(A88," - ",B88)</f>
        <v>Georgia - 995</v>
      </c>
    </row>
    <row r="89" customFormat="false" ht="12.5" hidden="false" customHeight="false" outlineLevel="0" collapsed="false">
      <c r="A89" s="0" t="s">
        <v>1361</v>
      </c>
      <c r="B89" s="64" t="n">
        <v>49</v>
      </c>
      <c r="C89" s="0" t="str">
        <f aca="false">CONCATENATE(A89," - ",B89)</f>
        <v>Germany - 49</v>
      </c>
    </row>
    <row r="90" customFormat="false" ht="12.5" hidden="false" customHeight="false" outlineLevel="0" collapsed="false">
      <c r="A90" s="0" t="s">
        <v>1362</v>
      </c>
      <c r="B90" s="64" t="n">
        <v>233</v>
      </c>
      <c r="C90" s="0" t="str">
        <f aca="false">CONCATENATE(A90," - ",B90)</f>
        <v>Ghana - 233</v>
      </c>
    </row>
    <row r="91" customFormat="false" ht="12.5" hidden="false" customHeight="false" outlineLevel="0" collapsed="false">
      <c r="A91" s="0" t="s">
        <v>1363</v>
      </c>
      <c r="B91" s="64" t="n">
        <v>350</v>
      </c>
      <c r="C91" s="0" t="str">
        <f aca="false">CONCATENATE(A91," - ",B91)</f>
        <v>Gibraltar - 350</v>
      </c>
    </row>
    <row r="92" customFormat="false" ht="12.5" hidden="false" customHeight="false" outlineLevel="0" collapsed="false">
      <c r="A92" s="0" t="s">
        <v>1364</v>
      </c>
      <c r="B92" s="64" t="n">
        <v>30</v>
      </c>
      <c r="C92" s="0" t="str">
        <f aca="false">CONCATENATE(A92," - ",B92)</f>
        <v>Greece - 30</v>
      </c>
    </row>
    <row r="93" customFormat="false" ht="12.5" hidden="false" customHeight="false" outlineLevel="0" collapsed="false">
      <c r="A93" s="0" t="s">
        <v>1365</v>
      </c>
      <c r="B93" s="64" t="n">
        <v>299</v>
      </c>
      <c r="C93" s="0" t="str">
        <f aca="false">CONCATENATE(A93," - ",B93)</f>
        <v>Greenland - 299</v>
      </c>
    </row>
    <row r="94" customFormat="false" ht="12.5" hidden="false" customHeight="false" outlineLevel="0" collapsed="false">
      <c r="A94" s="0" t="s">
        <v>1366</v>
      </c>
      <c r="B94" s="64" t="s">
        <v>1277</v>
      </c>
      <c r="C94" s="0" t="str">
        <f aca="false">CONCATENATE(A94," - ",B94)</f>
        <v>Grenada - 1</v>
      </c>
    </row>
    <row r="95" customFormat="false" ht="12.5" hidden="false" customHeight="false" outlineLevel="0" collapsed="false">
      <c r="A95" s="0" t="s">
        <v>1367</v>
      </c>
      <c r="B95" s="64" t="n">
        <v>590</v>
      </c>
      <c r="C95" s="0" t="str">
        <f aca="false">CONCATENATE(A95," - ",B95)</f>
        <v>Guadeloupe - 590</v>
      </c>
    </row>
    <row r="96" customFormat="false" ht="12.5" hidden="false" customHeight="false" outlineLevel="0" collapsed="false">
      <c r="A96" s="0" t="s">
        <v>1368</v>
      </c>
      <c r="B96" s="64" t="s">
        <v>1277</v>
      </c>
      <c r="C96" s="0" t="str">
        <f aca="false">CONCATENATE(A96," - ",B96)</f>
        <v>Guam - 1</v>
      </c>
    </row>
    <row r="97" customFormat="false" ht="12.5" hidden="false" customHeight="false" outlineLevel="0" collapsed="false">
      <c r="A97" s="0" t="s">
        <v>1369</v>
      </c>
      <c r="B97" s="64" t="n">
        <v>502</v>
      </c>
      <c r="C97" s="0" t="str">
        <f aca="false">CONCATENATE(A97," - ",B97)</f>
        <v>Guatemala - 502</v>
      </c>
    </row>
    <row r="98" customFormat="false" ht="12.5" hidden="false" customHeight="false" outlineLevel="0" collapsed="false">
      <c r="A98" s="0" t="s">
        <v>1370</v>
      </c>
      <c r="B98" s="64" t="n">
        <v>224</v>
      </c>
      <c r="C98" s="0" t="str">
        <f aca="false">CONCATENATE(A98," - ",B98)</f>
        <v>Guinea - 224</v>
      </c>
    </row>
    <row r="99" customFormat="false" ht="12.5" hidden="false" customHeight="false" outlineLevel="0" collapsed="false">
      <c r="A99" s="0" t="s">
        <v>1371</v>
      </c>
      <c r="B99" s="64" t="n">
        <v>245</v>
      </c>
      <c r="C99" s="0" t="str">
        <f aca="false">CONCATENATE(A99," - ",B99)</f>
        <v>Guinea-Bissau - 245</v>
      </c>
    </row>
    <row r="100" customFormat="false" ht="12.5" hidden="false" customHeight="false" outlineLevel="0" collapsed="false">
      <c r="A100" s="0" t="s">
        <v>1372</v>
      </c>
      <c r="B100" s="64" t="n">
        <v>592</v>
      </c>
      <c r="C100" s="0" t="str">
        <f aca="false">CONCATENATE(A100," - ",B100)</f>
        <v>Guyana - 592</v>
      </c>
    </row>
    <row r="101" customFormat="false" ht="12.5" hidden="false" customHeight="false" outlineLevel="0" collapsed="false">
      <c r="A101" s="0" t="s">
        <v>1373</v>
      </c>
      <c r="B101" s="64" t="n">
        <v>509</v>
      </c>
      <c r="C101" s="0" t="str">
        <f aca="false">CONCATENATE(A101," - ",B101)</f>
        <v>Haiti - 509</v>
      </c>
    </row>
    <row r="102" customFormat="false" ht="12.5" hidden="false" customHeight="false" outlineLevel="0" collapsed="false">
      <c r="A102" s="0" t="s">
        <v>1374</v>
      </c>
      <c r="B102" s="64" t="n">
        <v>504</v>
      </c>
      <c r="C102" s="0" t="str">
        <f aca="false">CONCATENATE(A102," - ",B102)</f>
        <v>Honduras - 504</v>
      </c>
    </row>
    <row r="103" customFormat="false" ht="12.5" hidden="false" customHeight="false" outlineLevel="0" collapsed="false">
      <c r="A103" s="0" t="s">
        <v>1375</v>
      </c>
      <c r="B103" s="64" t="n">
        <v>852</v>
      </c>
      <c r="C103" s="0" t="str">
        <f aca="false">CONCATENATE(A103," - ",B103)</f>
        <v>Hong Kong - 852</v>
      </c>
    </row>
    <row r="104" customFormat="false" ht="12.5" hidden="false" customHeight="false" outlineLevel="0" collapsed="false">
      <c r="A104" s="0" t="s">
        <v>1376</v>
      </c>
      <c r="B104" s="64" t="n">
        <v>36</v>
      </c>
      <c r="C104" s="0" t="str">
        <f aca="false">CONCATENATE(A104," - ",B104)</f>
        <v>Hungary - 36</v>
      </c>
    </row>
    <row r="105" customFormat="false" ht="12.5" hidden="false" customHeight="false" outlineLevel="0" collapsed="false">
      <c r="A105" s="0" t="s">
        <v>1377</v>
      </c>
      <c r="B105" s="64" t="n">
        <v>354</v>
      </c>
      <c r="C105" s="0" t="str">
        <f aca="false">CONCATENATE(A105," - ",B105)</f>
        <v>Iceland - 354</v>
      </c>
    </row>
    <row r="106" customFormat="false" ht="12.5" hidden="false" customHeight="false" outlineLevel="0" collapsed="false">
      <c r="A106" s="0" t="s">
        <v>1378</v>
      </c>
      <c r="B106" s="64" t="n">
        <v>91</v>
      </c>
      <c r="C106" s="0" t="str">
        <f aca="false">CONCATENATE(A106," - ",B106)</f>
        <v>India - 91</v>
      </c>
    </row>
    <row r="107" customFormat="false" ht="12.5" hidden="false" customHeight="false" outlineLevel="0" collapsed="false">
      <c r="A107" s="0" t="s">
        <v>1379</v>
      </c>
      <c r="B107" s="64" t="n">
        <v>62</v>
      </c>
      <c r="C107" s="0" t="str">
        <f aca="false">CONCATENATE(A107," - ",B107)</f>
        <v>Indonesia - 62</v>
      </c>
    </row>
    <row r="108" customFormat="false" ht="12.5" hidden="false" customHeight="false" outlineLevel="0" collapsed="false">
      <c r="A108" s="0" t="s">
        <v>1380</v>
      </c>
      <c r="B108" s="64" t="n">
        <v>98</v>
      </c>
      <c r="C108" s="0" t="str">
        <f aca="false">CONCATENATE(A108," - ",B108)</f>
        <v>Iran - 98</v>
      </c>
    </row>
    <row r="109" customFormat="false" ht="12.5" hidden="false" customHeight="false" outlineLevel="0" collapsed="false">
      <c r="A109" s="0" t="s">
        <v>1381</v>
      </c>
      <c r="B109" s="64" t="n">
        <v>964</v>
      </c>
      <c r="C109" s="0" t="str">
        <f aca="false">CONCATENATE(A109," - ",B109)</f>
        <v>Iraq - 964</v>
      </c>
    </row>
    <row r="110" customFormat="false" ht="12.5" hidden="false" customHeight="false" outlineLevel="0" collapsed="false">
      <c r="A110" s="0" t="s">
        <v>1382</v>
      </c>
      <c r="B110" s="64" t="n">
        <v>353</v>
      </c>
      <c r="C110" s="0" t="str">
        <f aca="false">CONCATENATE(A110," - ",B110)</f>
        <v>Ireland - 353</v>
      </c>
    </row>
    <row r="111" customFormat="false" ht="12.5" hidden="false" customHeight="false" outlineLevel="0" collapsed="false">
      <c r="A111" s="0" t="s">
        <v>1383</v>
      </c>
      <c r="B111" s="64" t="s">
        <v>963</v>
      </c>
      <c r="C111" s="0" t="str">
        <f aca="false">CONCATENATE(A111," - ",B111)</f>
        <v>Isle of Man - 44</v>
      </c>
    </row>
    <row r="112" customFormat="false" ht="12.5" hidden="false" customHeight="false" outlineLevel="0" collapsed="false">
      <c r="A112" s="0" t="s">
        <v>1384</v>
      </c>
      <c r="B112" s="64" t="n">
        <v>972</v>
      </c>
      <c r="C112" s="0" t="str">
        <f aca="false">CONCATENATE(A112," - ",B112)</f>
        <v>Israel - 972</v>
      </c>
    </row>
    <row r="113" customFormat="false" ht="12.5" hidden="false" customHeight="false" outlineLevel="0" collapsed="false">
      <c r="A113" s="0" t="s">
        <v>1385</v>
      </c>
      <c r="B113" s="64" t="n">
        <v>39</v>
      </c>
      <c r="C113" s="0" t="str">
        <f aca="false">CONCATENATE(A113," - ",B113)</f>
        <v>Italy - 39</v>
      </c>
    </row>
    <row r="114" customFormat="false" ht="12.5" hidden="false" customHeight="false" outlineLevel="0" collapsed="false">
      <c r="A114" s="0" t="s">
        <v>1386</v>
      </c>
      <c r="B114" s="64" t="n">
        <v>225</v>
      </c>
      <c r="C114" s="0" t="str">
        <f aca="false">CONCATENATE(A114," - ",B114)</f>
        <v>Ivory Coast - 225</v>
      </c>
    </row>
    <row r="115" customFormat="false" ht="12.5" hidden="false" customHeight="false" outlineLevel="0" collapsed="false">
      <c r="A115" s="0" t="s">
        <v>1387</v>
      </c>
      <c r="B115" s="64" t="s">
        <v>1277</v>
      </c>
      <c r="C115" s="0" t="str">
        <f aca="false">CONCATENATE(A115," - ",B115)</f>
        <v>Jamaica - 1</v>
      </c>
    </row>
    <row r="116" customFormat="false" ht="12.5" hidden="false" customHeight="false" outlineLevel="0" collapsed="false">
      <c r="A116" s="0" t="s">
        <v>1388</v>
      </c>
      <c r="B116" s="64" t="n">
        <v>81</v>
      </c>
      <c r="C116" s="0" t="str">
        <f aca="false">CONCATENATE(A116," - ",B116)</f>
        <v>Japan - 81</v>
      </c>
    </row>
    <row r="117" customFormat="false" ht="12.5" hidden="false" customHeight="false" outlineLevel="0" collapsed="false">
      <c r="A117" s="0" t="s">
        <v>1389</v>
      </c>
      <c r="B117" s="64" t="n">
        <v>962</v>
      </c>
      <c r="C117" s="0" t="str">
        <f aca="false">CONCATENATE(A117," - ",B117)</f>
        <v>Jordan - 962</v>
      </c>
    </row>
    <row r="118" customFormat="false" ht="12.5" hidden="false" customHeight="false" outlineLevel="0" collapsed="false">
      <c r="A118" s="0" t="s">
        <v>1390</v>
      </c>
      <c r="B118" s="64" t="s">
        <v>1391</v>
      </c>
      <c r="C118" s="0" t="str">
        <f aca="false">CONCATENATE(A118," - ",B118)</f>
        <v>Kazakhstan - 7</v>
      </c>
    </row>
    <row r="119" customFormat="false" ht="12.5" hidden="false" customHeight="false" outlineLevel="0" collapsed="false">
      <c r="A119" s="0" t="s">
        <v>1392</v>
      </c>
      <c r="B119" s="64" t="n">
        <v>254</v>
      </c>
      <c r="C119" s="0" t="str">
        <f aca="false">CONCATENATE(A119," - ",B119)</f>
        <v>Kenya - 254</v>
      </c>
    </row>
    <row r="120" customFormat="false" ht="12.5" hidden="false" customHeight="false" outlineLevel="0" collapsed="false">
      <c r="A120" s="0" t="s">
        <v>1393</v>
      </c>
      <c r="B120" s="64" t="n">
        <v>686</v>
      </c>
      <c r="C120" s="0" t="str">
        <f aca="false">CONCATENATE(A120," - ",B120)</f>
        <v>Kiribati - 686</v>
      </c>
    </row>
    <row r="121" customFormat="false" ht="12.5" hidden="false" customHeight="false" outlineLevel="0" collapsed="false">
      <c r="A121" s="0" t="s">
        <v>1394</v>
      </c>
      <c r="B121" s="64" t="n">
        <v>850</v>
      </c>
      <c r="C121" s="0" t="str">
        <f aca="false">CONCATENATE(A121," - ",B121)</f>
        <v>Korea, North - 850</v>
      </c>
    </row>
    <row r="122" customFormat="false" ht="12.5" hidden="false" customHeight="false" outlineLevel="0" collapsed="false">
      <c r="A122" s="0" t="s">
        <v>1395</v>
      </c>
      <c r="B122" s="64" t="n">
        <v>82</v>
      </c>
      <c r="C122" s="0" t="str">
        <f aca="false">CONCATENATE(A122," - ",B122)</f>
        <v>Korea, South - 82</v>
      </c>
    </row>
    <row r="123" customFormat="false" ht="12.5" hidden="false" customHeight="false" outlineLevel="0" collapsed="false">
      <c r="A123" s="0" t="s">
        <v>1396</v>
      </c>
      <c r="B123" s="64" t="n">
        <v>383</v>
      </c>
      <c r="C123" s="0" t="str">
        <f aca="false">CONCATENATE(A123," - ",B123)</f>
        <v>Kosovo - 383</v>
      </c>
    </row>
    <row r="124" customFormat="false" ht="12.5" hidden="false" customHeight="false" outlineLevel="0" collapsed="false">
      <c r="A124" s="0" t="s">
        <v>1397</v>
      </c>
      <c r="B124" s="64" t="n">
        <v>965</v>
      </c>
      <c r="C124" s="0" t="str">
        <f aca="false">CONCATENATE(A124," - ",B124)</f>
        <v>Kuwait - 965</v>
      </c>
    </row>
    <row r="125" customFormat="false" ht="12.5" hidden="false" customHeight="false" outlineLevel="0" collapsed="false">
      <c r="A125" s="0" t="s">
        <v>1398</v>
      </c>
      <c r="B125" s="64" t="n">
        <v>996</v>
      </c>
      <c r="C125" s="0" t="str">
        <f aca="false">CONCATENATE(A125," - ",B125)</f>
        <v>Kyrgyzstan - 996</v>
      </c>
    </row>
    <row r="126" customFormat="false" ht="12.5" hidden="false" customHeight="false" outlineLevel="0" collapsed="false">
      <c r="A126" s="0" t="s">
        <v>1399</v>
      </c>
      <c r="B126" s="64" t="n">
        <v>856</v>
      </c>
      <c r="C126" s="0" t="str">
        <f aca="false">CONCATENATE(A126," - ",B126)</f>
        <v>Laos - 856</v>
      </c>
    </row>
    <row r="127" customFormat="false" ht="12.5" hidden="false" customHeight="false" outlineLevel="0" collapsed="false">
      <c r="A127" s="0" t="s">
        <v>1400</v>
      </c>
      <c r="B127" s="64" t="n">
        <v>371</v>
      </c>
      <c r="C127" s="0" t="str">
        <f aca="false">CONCATENATE(A127," - ",B127)</f>
        <v>Latvia - 371</v>
      </c>
    </row>
    <row r="128" customFormat="false" ht="12.5" hidden="false" customHeight="false" outlineLevel="0" collapsed="false">
      <c r="A128" s="0" t="s">
        <v>1401</v>
      </c>
      <c r="B128" s="64" t="n">
        <v>961</v>
      </c>
      <c r="C128" s="0" t="str">
        <f aca="false">CONCATENATE(A128," - ",B128)</f>
        <v>Lebanon - 961</v>
      </c>
    </row>
    <row r="129" customFormat="false" ht="12.5" hidden="false" customHeight="false" outlineLevel="0" collapsed="false">
      <c r="A129" s="0" t="s">
        <v>1402</v>
      </c>
      <c r="B129" s="64" t="n">
        <v>266</v>
      </c>
      <c r="C129" s="0" t="str">
        <f aca="false">CONCATENATE(A129," - ",B129)</f>
        <v>Lesotho - 266</v>
      </c>
    </row>
    <row r="130" customFormat="false" ht="12.5" hidden="false" customHeight="false" outlineLevel="0" collapsed="false">
      <c r="A130" s="0" t="s">
        <v>1403</v>
      </c>
      <c r="B130" s="64" t="n">
        <v>231</v>
      </c>
      <c r="C130" s="0" t="str">
        <f aca="false">CONCATENATE(A130," - ",B130)</f>
        <v>Liberia - 231</v>
      </c>
    </row>
    <row r="131" customFormat="false" ht="12.5" hidden="false" customHeight="false" outlineLevel="0" collapsed="false">
      <c r="A131" s="0" t="s">
        <v>1404</v>
      </c>
      <c r="B131" s="64" t="n">
        <v>218</v>
      </c>
      <c r="C131" s="0" t="str">
        <f aca="false">CONCATENATE(A131," - ",B131)</f>
        <v>Libya - 218</v>
      </c>
    </row>
    <row r="132" customFormat="false" ht="12.5" hidden="false" customHeight="false" outlineLevel="0" collapsed="false">
      <c r="A132" s="0" t="s">
        <v>1405</v>
      </c>
      <c r="B132" s="64" t="n">
        <v>423</v>
      </c>
      <c r="C132" s="0" t="str">
        <f aca="false">CONCATENATE(A132," - ",B132)</f>
        <v>Liechtenstein - 423</v>
      </c>
    </row>
    <row r="133" customFormat="false" ht="12.5" hidden="false" customHeight="false" outlineLevel="0" collapsed="false">
      <c r="A133" s="0" t="s">
        <v>1406</v>
      </c>
      <c r="B133" s="64" t="n">
        <v>370</v>
      </c>
      <c r="C133" s="0" t="str">
        <f aca="false">CONCATENATE(A133," - ",B133)</f>
        <v>Lithuania - 370</v>
      </c>
    </row>
    <row r="134" customFormat="false" ht="12.5" hidden="false" customHeight="false" outlineLevel="0" collapsed="false">
      <c r="A134" s="0" t="s">
        <v>1407</v>
      </c>
      <c r="B134" s="64" t="n">
        <v>352</v>
      </c>
      <c r="C134" s="0" t="str">
        <f aca="false">CONCATENATE(A134," - ",B134)</f>
        <v>Luxembourg - 352</v>
      </c>
    </row>
    <row r="135" customFormat="false" ht="12.5" hidden="false" customHeight="false" outlineLevel="0" collapsed="false">
      <c r="A135" s="0" t="s">
        <v>1408</v>
      </c>
      <c r="B135" s="64" t="n">
        <v>853</v>
      </c>
      <c r="C135" s="0" t="str">
        <f aca="false">CONCATENATE(A135," - ",B135)</f>
        <v>Macau - 853</v>
      </c>
    </row>
    <row r="136" customFormat="false" ht="12.5" hidden="false" customHeight="false" outlineLevel="0" collapsed="false">
      <c r="A136" s="0" t="s">
        <v>1409</v>
      </c>
      <c r="B136" s="64" t="n">
        <v>389</v>
      </c>
      <c r="C136" s="0" t="str">
        <f aca="false">CONCATENATE(A136," - ",B136)</f>
        <v>Macedonia - 389</v>
      </c>
    </row>
    <row r="137" customFormat="false" ht="12.5" hidden="false" customHeight="false" outlineLevel="0" collapsed="false">
      <c r="A137" s="0" t="s">
        <v>1410</v>
      </c>
      <c r="B137" s="64" t="n">
        <v>261</v>
      </c>
      <c r="C137" s="0" t="str">
        <f aca="false">CONCATENATE(A137," - ",B137)</f>
        <v>Madagascar - 261</v>
      </c>
    </row>
    <row r="138" customFormat="false" ht="12.5" hidden="false" customHeight="false" outlineLevel="0" collapsed="false">
      <c r="A138" s="0" t="s">
        <v>1411</v>
      </c>
      <c r="B138" s="64" t="n">
        <v>265</v>
      </c>
      <c r="C138" s="0" t="str">
        <f aca="false">CONCATENATE(A138," - ",B138)</f>
        <v>Malawi - 265</v>
      </c>
    </row>
    <row r="139" customFormat="false" ht="12.5" hidden="false" customHeight="false" outlineLevel="0" collapsed="false">
      <c r="A139" s="0" t="s">
        <v>1412</v>
      </c>
      <c r="B139" s="64" t="n">
        <v>60</v>
      </c>
      <c r="C139" s="0" t="str">
        <f aca="false">CONCATENATE(A139," - ",B139)</f>
        <v>Malaysia - 60</v>
      </c>
    </row>
    <row r="140" customFormat="false" ht="12.5" hidden="false" customHeight="false" outlineLevel="0" collapsed="false">
      <c r="A140" s="0" t="s">
        <v>1413</v>
      </c>
      <c r="B140" s="64" t="n">
        <v>960</v>
      </c>
      <c r="C140" s="0" t="str">
        <f aca="false">CONCATENATE(A140," - ",B140)</f>
        <v>Maldives - 960</v>
      </c>
    </row>
    <row r="141" customFormat="false" ht="12.5" hidden="false" customHeight="false" outlineLevel="0" collapsed="false">
      <c r="A141" s="0" t="s">
        <v>1414</v>
      </c>
      <c r="B141" s="64" t="n">
        <v>223</v>
      </c>
      <c r="C141" s="0" t="str">
        <f aca="false">CONCATENATE(A141," - ",B141)</f>
        <v>Mali - 223</v>
      </c>
    </row>
    <row r="142" customFormat="false" ht="12.5" hidden="false" customHeight="false" outlineLevel="0" collapsed="false">
      <c r="A142" s="0" t="s">
        <v>1415</v>
      </c>
      <c r="B142" s="64" t="n">
        <v>356</v>
      </c>
      <c r="C142" s="0" t="str">
        <f aca="false">CONCATENATE(A142," - ",B142)</f>
        <v>Malta - 356</v>
      </c>
    </row>
    <row r="143" customFormat="false" ht="12.5" hidden="false" customHeight="false" outlineLevel="0" collapsed="false">
      <c r="A143" s="0" t="s">
        <v>1416</v>
      </c>
      <c r="B143" s="64" t="n">
        <v>692</v>
      </c>
      <c r="C143" s="0" t="str">
        <f aca="false">CONCATENATE(A143," - ",B143)</f>
        <v>Marshall Islands - 692</v>
      </c>
    </row>
    <row r="144" customFormat="false" ht="12.5" hidden="false" customHeight="false" outlineLevel="0" collapsed="false">
      <c r="A144" s="0" t="s">
        <v>1417</v>
      </c>
      <c r="B144" s="64" t="n">
        <v>596</v>
      </c>
      <c r="C144" s="0" t="str">
        <f aca="false">CONCATENATE(A144," - ",B144)</f>
        <v>Martinique - 596</v>
      </c>
    </row>
    <row r="145" customFormat="false" ht="12.5" hidden="false" customHeight="false" outlineLevel="0" collapsed="false">
      <c r="A145" s="0" t="s">
        <v>1418</v>
      </c>
      <c r="B145" s="64" t="n">
        <v>222</v>
      </c>
      <c r="C145" s="0" t="str">
        <f aca="false">CONCATENATE(A145," - ",B145)</f>
        <v>Mauritania - 222</v>
      </c>
    </row>
    <row r="146" customFormat="false" ht="12.5" hidden="false" customHeight="false" outlineLevel="0" collapsed="false">
      <c r="A146" s="0" t="s">
        <v>1419</v>
      </c>
      <c r="B146" s="64" t="n">
        <v>230</v>
      </c>
      <c r="C146" s="0" t="str">
        <f aca="false">CONCATENATE(A146," - ",B146)</f>
        <v>Mauritius - 230</v>
      </c>
    </row>
    <row r="147" customFormat="false" ht="12.5" hidden="false" customHeight="false" outlineLevel="0" collapsed="false">
      <c r="A147" s="0" t="s">
        <v>1420</v>
      </c>
      <c r="B147" s="64" t="s">
        <v>1421</v>
      </c>
      <c r="C147" s="0" t="str">
        <f aca="false">CONCATENATE(A147," - ",B147)</f>
        <v>Mayotte - 262</v>
      </c>
    </row>
    <row r="148" customFormat="false" ht="12.5" hidden="false" customHeight="false" outlineLevel="0" collapsed="false">
      <c r="A148" s="0" t="s">
        <v>1422</v>
      </c>
      <c r="B148" s="64" t="n">
        <v>52</v>
      </c>
      <c r="C148" s="0" t="str">
        <f aca="false">CONCATENATE(A148," - ",B148)</f>
        <v>Mexico - 52</v>
      </c>
    </row>
    <row r="149" customFormat="false" ht="12.5" hidden="false" customHeight="false" outlineLevel="0" collapsed="false">
      <c r="A149" s="0" t="s">
        <v>1423</v>
      </c>
      <c r="B149" s="64" t="n">
        <v>691</v>
      </c>
      <c r="C149" s="0" t="str">
        <f aca="false">CONCATENATE(A149," - ",B149)</f>
        <v>Micronesia, Federated States of - 691</v>
      </c>
    </row>
    <row r="150" customFormat="false" ht="12.5" hidden="false" customHeight="false" outlineLevel="0" collapsed="false">
      <c r="A150" s="0" t="s">
        <v>1424</v>
      </c>
      <c r="B150" s="64" t="n">
        <v>373</v>
      </c>
      <c r="C150" s="0" t="str">
        <f aca="false">CONCATENATE(A150," - ",B150)</f>
        <v>Moldova - 373</v>
      </c>
    </row>
    <row r="151" customFormat="false" ht="12.5" hidden="false" customHeight="false" outlineLevel="0" collapsed="false">
      <c r="A151" s="0" t="s">
        <v>1425</v>
      </c>
      <c r="B151" s="64" t="n">
        <v>377</v>
      </c>
      <c r="C151" s="0" t="str">
        <f aca="false">CONCATENATE(A151," - ",B151)</f>
        <v>Monaco - 377</v>
      </c>
    </row>
    <row r="152" customFormat="false" ht="12.5" hidden="false" customHeight="false" outlineLevel="0" collapsed="false">
      <c r="A152" s="0" t="s">
        <v>1426</v>
      </c>
      <c r="B152" s="64" t="n">
        <v>976</v>
      </c>
      <c r="C152" s="0" t="str">
        <f aca="false">CONCATENATE(A152," - ",B152)</f>
        <v>Mongolia - 976</v>
      </c>
    </row>
    <row r="153" customFormat="false" ht="12.5" hidden="false" customHeight="false" outlineLevel="0" collapsed="false">
      <c r="A153" s="0" t="s">
        <v>1427</v>
      </c>
      <c r="B153" s="64" t="n">
        <v>382</v>
      </c>
      <c r="C153" s="0" t="str">
        <f aca="false">CONCATENATE(A153," - ",B153)</f>
        <v>Montenegro - 382</v>
      </c>
    </row>
    <row r="154" customFormat="false" ht="12.5" hidden="false" customHeight="false" outlineLevel="0" collapsed="false">
      <c r="A154" s="0" t="s">
        <v>1428</v>
      </c>
      <c r="B154" s="64" t="s">
        <v>1277</v>
      </c>
      <c r="C154" s="0" t="str">
        <f aca="false">CONCATENATE(A154," - ",B154)</f>
        <v>Montserrat - 1</v>
      </c>
    </row>
    <row r="155" customFormat="false" ht="12.5" hidden="false" customHeight="false" outlineLevel="0" collapsed="false">
      <c r="A155" s="0" t="s">
        <v>1429</v>
      </c>
      <c r="B155" s="64" t="n">
        <v>212</v>
      </c>
      <c r="C155" s="0" t="str">
        <f aca="false">CONCATENATE(A155," - ",B155)</f>
        <v>Morocco - 212</v>
      </c>
    </row>
    <row r="156" customFormat="false" ht="12.5" hidden="false" customHeight="false" outlineLevel="0" collapsed="false">
      <c r="A156" s="0" t="s">
        <v>1430</v>
      </c>
      <c r="B156" s="64" t="n">
        <v>258</v>
      </c>
      <c r="C156" s="0" t="str">
        <f aca="false">CONCATENATE(A156," - ",B156)</f>
        <v>Mozambique - 258</v>
      </c>
    </row>
    <row r="157" customFormat="false" ht="12.5" hidden="false" customHeight="false" outlineLevel="0" collapsed="false">
      <c r="A157" s="0" t="s">
        <v>1431</v>
      </c>
      <c r="B157" s="64" t="n">
        <v>95</v>
      </c>
      <c r="C157" s="0" t="str">
        <f aca="false">CONCATENATE(A157," - ",B157)</f>
        <v>Myanmar - 95</v>
      </c>
    </row>
    <row r="158" customFormat="false" ht="12.5" hidden="false" customHeight="false" outlineLevel="0" collapsed="false">
      <c r="A158" s="0" t="s">
        <v>1432</v>
      </c>
      <c r="B158" s="64" t="n">
        <v>264</v>
      </c>
      <c r="C158" s="0" t="str">
        <f aca="false">CONCATENATE(A158," - ",B158)</f>
        <v>Namibia - 264</v>
      </c>
    </row>
    <row r="159" customFormat="false" ht="12.5" hidden="false" customHeight="false" outlineLevel="0" collapsed="false">
      <c r="A159" s="0" t="s">
        <v>1433</v>
      </c>
      <c r="B159" s="64" t="n">
        <v>674</v>
      </c>
      <c r="C159" s="0" t="str">
        <f aca="false">CONCATENATE(A159," - ",B159)</f>
        <v>Nauru - 674</v>
      </c>
    </row>
    <row r="160" customFormat="false" ht="12.5" hidden="false" customHeight="false" outlineLevel="0" collapsed="false">
      <c r="A160" s="0" t="s">
        <v>1434</v>
      </c>
      <c r="B160" s="64" t="n">
        <v>977</v>
      </c>
      <c r="C160" s="0" t="str">
        <f aca="false">CONCATENATE(A160," - ",B160)</f>
        <v>Nepal - 977</v>
      </c>
    </row>
    <row r="161" customFormat="false" ht="12.5" hidden="false" customHeight="false" outlineLevel="0" collapsed="false">
      <c r="A161" s="0" t="s">
        <v>1435</v>
      </c>
      <c r="B161" s="64" t="n">
        <v>31</v>
      </c>
      <c r="C161" s="0" t="str">
        <f aca="false">CONCATENATE(A161," - ",B161)</f>
        <v>Netherlands - 31</v>
      </c>
    </row>
    <row r="162" customFormat="false" ht="12.5" hidden="false" customHeight="false" outlineLevel="0" collapsed="false">
      <c r="A162" s="0" t="s">
        <v>1436</v>
      </c>
      <c r="B162" s="64" t="n">
        <v>687</v>
      </c>
      <c r="C162" s="0" t="str">
        <f aca="false">CONCATENATE(A162," - ",B162)</f>
        <v>New Caledonia - 687</v>
      </c>
    </row>
    <row r="163" customFormat="false" ht="12.5" hidden="false" customHeight="false" outlineLevel="0" collapsed="false">
      <c r="A163" s="0" t="s">
        <v>1437</v>
      </c>
      <c r="B163" s="64" t="n">
        <v>64</v>
      </c>
      <c r="C163" s="0" t="str">
        <f aca="false">CONCATENATE(A163," - ",B163)</f>
        <v>New Zealand - 64</v>
      </c>
    </row>
    <row r="164" customFormat="false" ht="12.5" hidden="false" customHeight="false" outlineLevel="0" collapsed="false">
      <c r="A164" s="0" t="s">
        <v>1438</v>
      </c>
      <c r="B164" s="64" t="n">
        <v>505</v>
      </c>
      <c r="C164" s="0" t="str">
        <f aca="false">CONCATENATE(A164," - ",B164)</f>
        <v>Nicaragua - 505</v>
      </c>
    </row>
    <row r="165" customFormat="false" ht="12.5" hidden="false" customHeight="false" outlineLevel="0" collapsed="false">
      <c r="A165" s="0" t="s">
        <v>1439</v>
      </c>
      <c r="B165" s="64" t="n">
        <v>227</v>
      </c>
      <c r="C165" s="0" t="str">
        <f aca="false">CONCATENATE(A165," - ",B165)</f>
        <v>Niger - 227</v>
      </c>
    </row>
    <row r="166" customFormat="false" ht="12.5" hidden="false" customHeight="false" outlineLevel="0" collapsed="false">
      <c r="A166" s="0" t="s">
        <v>1440</v>
      </c>
      <c r="B166" s="64" t="n">
        <v>234</v>
      </c>
      <c r="C166" s="0" t="str">
        <f aca="false">CONCATENATE(A166," - ",B166)</f>
        <v>Nigeria - 234</v>
      </c>
    </row>
    <row r="167" customFormat="false" ht="12.5" hidden="false" customHeight="false" outlineLevel="0" collapsed="false">
      <c r="A167" s="0" t="s">
        <v>1441</v>
      </c>
      <c r="B167" s="64" t="n">
        <v>683</v>
      </c>
      <c r="C167" s="0" t="str">
        <f aca="false">CONCATENATE(A167," - ",B167)</f>
        <v>Niue - 683</v>
      </c>
    </row>
    <row r="168" customFormat="false" ht="12.5" hidden="false" customHeight="false" outlineLevel="0" collapsed="false">
      <c r="A168" s="0" t="s">
        <v>1442</v>
      </c>
      <c r="B168" s="64" t="s">
        <v>1443</v>
      </c>
      <c r="C168" s="0" t="str">
        <f aca="false">CONCATENATE(A168," - ",B168)</f>
        <v>Norfolk Island - 672</v>
      </c>
    </row>
    <row r="169" customFormat="false" ht="12.5" hidden="false" customHeight="false" outlineLevel="0" collapsed="false">
      <c r="A169" s="0" t="s">
        <v>1444</v>
      </c>
      <c r="B169" s="64" t="s">
        <v>1445</v>
      </c>
      <c r="C169" s="0" t="str">
        <f aca="false">CONCATENATE(A169," - ",B169)</f>
        <v>Northern Korea - 850</v>
      </c>
    </row>
    <row r="170" customFormat="false" ht="12.5" hidden="false" customHeight="false" outlineLevel="0" collapsed="false">
      <c r="A170" s="0" t="s">
        <v>1446</v>
      </c>
      <c r="B170" s="64" t="s">
        <v>1277</v>
      </c>
      <c r="C170" s="0" t="str">
        <f aca="false">CONCATENATE(A170," - ",B170)</f>
        <v>Northern Mariana Islands - 1</v>
      </c>
    </row>
    <row r="171" customFormat="false" ht="12.5" hidden="false" customHeight="false" outlineLevel="0" collapsed="false">
      <c r="A171" s="0" t="s">
        <v>1447</v>
      </c>
      <c r="B171" s="64" t="n">
        <v>47</v>
      </c>
      <c r="C171" s="0" t="str">
        <f aca="false">CONCATENATE(A171," - ",B171)</f>
        <v>Norway - 47</v>
      </c>
    </row>
    <row r="172" customFormat="false" ht="12.5" hidden="false" customHeight="false" outlineLevel="0" collapsed="false">
      <c r="A172" s="0" t="s">
        <v>1448</v>
      </c>
      <c r="B172" s="64" t="n">
        <v>968</v>
      </c>
      <c r="C172" s="0" t="str">
        <f aca="false">CONCATENATE(A172," - ",B172)</f>
        <v>Oman - 968</v>
      </c>
    </row>
    <row r="173" customFormat="false" ht="12.5" hidden="false" customHeight="false" outlineLevel="0" collapsed="false">
      <c r="A173" s="0" t="s">
        <v>1449</v>
      </c>
      <c r="B173" s="64" t="n">
        <v>92</v>
      </c>
      <c r="C173" s="0" t="str">
        <f aca="false">CONCATENATE(A173," - ",B173)</f>
        <v>Pakistan - 92</v>
      </c>
    </row>
    <row r="174" customFormat="false" ht="12.5" hidden="false" customHeight="false" outlineLevel="0" collapsed="false">
      <c r="A174" s="0" t="s">
        <v>1450</v>
      </c>
      <c r="B174" s="64" t="n">
        <v>680</v>
      </c>
      <c r="C174" s="0" t="str">
        <f aca="false">CONCATENATE(A174," - ",B174)</f>
        <v>Palau - 680</v>
      </c>
    </row>
    <row r="175" customFormat="false" ht="12.5" hidden="false" customHeight="false" outlineLevel="0" collapsed="false">
      <c r="A175" s="0" t="s">
        <v>1451</v>
      </c>
      <c r="B175" s="64" t="n">
        <v>970</v>
      </c>
      <c r="C175" s="0" t="str">
        <f aca="false">CONCATENATE(A175," - ",B175)</f>
        <v>Palestine, State of - 970</v>
      </c>
    </row>
    <row r="176" customFormat="false" ht="12.5" hidden="false" customHeight="false" outlineLevel="0" collapsed="false">
      <c r="A176" s="0" t="s">
        <v>1452</v>
      </c>
      <c r="B176" s="64" t="n">
        <v>507</v>
      </c>
      <c r="C176" s="0" t="str">
        <f aca="false">CONCATENATE(A176," - ",B176)</f>
        <v>Panama - 507</v>
      </c>
    </row>
    <row r="177" customFormat="false" ht="12.5" hidden="false" customHeight="false" outlineLevel="0" collapsed="false">
      <c r="A177" s="0" t="s">
        <v>1453</v>
      </c>
      <c r="B177" s="64" t="n">
        <v>675</v>
      </c>
      <c r="C177" s="0" t="str">
        <f aca="false">CONCATENATE(A177," - ",B177)</f>
        <v>Papua New Guinea - 675</v>
      </c>
    </row>
    <row r="178" customFormat="false" ht="12.5" hidden="false" customHeight="false" outlineLevel="0" collapsed="false">
      <c r="A178" s="0" t="s">
        <v>1454</v>
      </c>
      <c r="B178" s="64" t="n">
        <v>595</v>
      </c>
      <c r="C178" s="0" t="str">
        <f aca="false">CONCATENATE(A178," - ",B178)</f>
        <v>Paraguay - 595</v>
      </c>
    </row>
    <row r="179" customFormat="false" ht="12.5" hidden="false" customHeight="false" outlineLevel="0" collapsed="false">
      <c r="A179" s="0" t="s">
        <v>1455</v>
      </c>
      <c r="B179" s="64" t="n">
        <v>51</v>
      </c>
      <c r="C179" s="0" t="str">
        <f aca="false">CONCATENATE(A179," - ",B179)</f>
        <v>Peru - 51</v>
      </c>
    </row>
    <row r="180" customFormat="false" ht="12.5" hidden="false" customHeight="false" outlineLevel="0" collapsed="false">
      <c r="A180" s="0" t="s">
        <v>1456</v>
      </c>
      <c r="B180" s="64" t="n">
        <v>63</v>
      </c>
      <c r="C180" s="0" t="str">
        <f aca="false">CONCATENATE(A180," - ",B180)</f>
        <v>Philippines - 63</v>
      </c>
    </row>
    <row r="181" customFormat="false" ht="12.5" hidden="false" customHeight="false" outlineLevel="0" collapsed="false">
      <c r="A181" s="0" t="s">
        <v>1457</v>
      </c>
      <c r="B181" s="64" t="n">
        <v>64</v>
      </c>
      <c r="C181" s="0" t="str">
        <f aca="false">CONCATENATE(A181," - ",B181)</f>
        <v>Pitcairn Islands - 64</v>
      </c>
    </row>
    <row r="182" customFormat="false" ht="12.5" hidden="false" customHeight="false" outlineLevel="0" collapsed="false">
      <c r="A182" s="0" t="s">
        <v>1458</v>
      </c>
      <c r="B182" s="64" t="n">
        <v>48</v>
      </c>
      <c r="C182" s="0" t="str">
        <f aca="false">CONCATENATE(A182," - ",B182)</f>
        <v>Poland - 48</v>
      </c>
    </row>
    <row r="183" customFormat="false" ht="12.5" hidden="false" customHeight="false" outlineLevel="0" collapsed="false">
      <c r="A183" s="0" t="s">
        <v>1459</v>
      </c>
      <c r="B183" s="64" t="n">
        <v>351</v>
      </c>
      <c r="C183" s="0" t="str">
        <f aca="false">CONCATENATE(A183," - ",B183)</f>
        <v>Portugal - 351</v>
      </c>
    </row>
    <row r="184" customFormat="false" ht="12.5" hidden="false" customHeight="false" outlineLevel="0" collapsed="false">
      <c r="A184" s="0" t="s">
        <v>1460</v>
      </c>
      <c r="B184" s="64" t="s">
        <v>1277</v>
      </c>
      <c r="C184" s="0" t="str">
        <f aca="false">CONCATENATE(A184," - ",B184)</f>
        <v>Puerto Rico - 1</v>
      </c>
    </row>
    <row r="185" customFormat="false" ht="12.5" hidden="false" customHeight="false" outlineLevel="0" collapsed="false">
      <c r="A185" s="0" t="s">
        <v>1461</v>
      </c>
      <c r="B185" s="64" t="n">
        <v>974</v>
      </c>
      <c r="C185" s="0" t="str">
        <f aca="false">CONCATENATE(A185," - ",B185)</f>
        <v>Qatar - 974</v>
      </c>
    </row>
    <row r="186" customFormat="false" ht="12.5" hidden="false" customHeight="false" outlineLevel="0" collapsed="false">
      <c r="A186" s="0" t="s">
        <v>1462</v>
      </c>
      <c r="B186" s="64" t="n">
        <v>262</v>
      </c>
      <c r="C186" s="0" t="str">
        <f aca="false">CONCATENATE(A186," - ",B186)</f>
        <v>Réunion - 262</v>
      </c>
    </row>
    <row r="187" customFormat="false" ht="12.5" hidden="false" customHeight="false" outlineLevel="0" collapsed="false">
      <c r="A187" s="0" t="s">
        <v>1463</v>
      </c>
      <c r="B187" s="64" t="n">
        <v>40</v>
      </c>
      <c r="C187" s="0" t="str">
        <f aca="false">CONCATENATE(A187," - ",B187)</f>
        <v>Romania - 40</v>
      </c>
    </row>
    <row r="188" customFormat="false" ht="12.5" hidden="false" customHeight="false" outlineLevel="0" collapsed="false">
      <c r="A188" s="0" t="s">
        <v>1464</v>
      </c>
      <c r="B188" s="64" t="n">
        <v>7</v>
      </c>
      <c r="C188" s="0" t="str">
        <f aca="false">CONCATENATE(A188," - ",B188)</f>
        <v>Russia - 7</v>
      </c>
    </row>
    <row r="189" customFormat="false" ht="12.5" hidden="false" customHeight="false" outlineLevel="0" collapsed="false">
      <c r="A189" s="0" t="s">
        <v>1465</v>
      </c>
      <c r="B189" s="64" t="n">
        <v>250</v>
      </c>
      <c r="C189" s="0" t="str">
        <f aca="false">CONCATENATE(A189," - ",B189)</f>
        <v>Rwanda - 250</v>
      </c>
    </row>
    <row r="190" customFormat="false" ht="12.5" hidden="false" customHeight="false" outlineLevel="0" collapsed="false">
      <c r="A190" s="0" t="s">
        <v>1466</v>
      </c>
      <c r="B190" s="64" t="n">
        <v>590</v>
      </c>
      <c r="C190" s="0" t="str">
        <f aca="false">CONCATENATE(A190," - ",B190)</f>
        <v>Saint Barthélemy - 590</v>
      </c>
    </row>
    <row r="191" customFormat="false" ht="12.5" hidden="false" customHeight="false" outlineLevel="0" collapsed="false">
      <c r="A191" s="0" t="s">
        <v>1467</v>
      </c>
      <c r="B191" s="64" t="n">
        <v>290</v>
      </c>
      <c r="C191" s="0" t="str">
        <f aca="false">CONCATENATE(A191," - ",B191)</f>
        <v>Saint Helena - 290</v>
      </c>
    </row>
    <row r="192" customFormat="false" ht="12.5" hidden="false" customHeight="false" outlineLevel="0" collapsed="false">
      <c r="A192" s="0" t="s">
        <v>1468</v>
      </c>
      <c r="B192" s="64" t="s">
        <v>1277</v>
      </c>
      <c r="C192" s="0" t="str">
        <f aca="false">CONCATENATE(A192," - ",B192)</f>
        <v>Saint Kitts and Nevis - 1</v>
      </c>
    </row>
    <row r="193" customFormat="false" ht="12.5" hidden="false" customHeight="false" outlineLevel="0" collapsed="false">
      <c r="A193" s="0" t="s">
        <v>1469</v>
      </c>
      <c r="B193" s="64" t="s">
        <v>1277</v>
      </c>
      <c r="C193" s="0" t="str">
        <f aca="false">CONCATENATE(A193," - ",B193)</f>
        <v>Saint Lucia - 1</v>
      </c>
    </row>
    <row r="194" customFormat="false" ht="12.5" hidden="false" customHeight="false" outlineLevel="0" collapsed="false">
      <c r="A194" s="0" t="s">
        <v>1470</v>
      </c>
      <c r="B194" s="64" t="n">
        <v>590</v>
      </c>
      <c r="C194" s="0" t="str">
        <f aca="false">CONCATENATE(A194," - ",B194)</f>
        <v>Saint Martin (France) - 590</v>
      </c>
    </row>
    <row r="195" customFormat="false" ht="12.5" hidden="false" customHeight="false" outlineLevel="0" collapsed="false">
      <c r="A195" s="0" t="s">
        <v>1471</v>
      </c>
      <c r="B195" s="64" t="n">
        <v>508</v>
      </c>
      <c r="C195" s="0" t="str">
        <f aca="false">CONCATENATE(A195," - ",B195)</f>
        <v>Saint Pierre and Miquelon - 508</v>
      </c>
    </row>
    <row r="196" customFormat="false" ht="12.5" hidden="false" customHeight="false" outlineLevel="0" collapsed="false">
      <c r="A196" s="0" t="s">
        <v>1472</v>
      </c>
      <c r="B196" s="64" t="s">
        <v>1277</v>
      </c>
      <c r="C196" s="0" t="str">
        <f aca="false">CONCATENATE(A196," - ",B196)</f>
        <v>Saint Vincent and the Grenadines - 1</v>
      </c>
    </row>
    <row r="197" customFormat="false" ht="12.5" hidden="false" customHeight="false" outlineLevel="0" collapsed="false">
      <c r="A197" s="0" t="s">
        <v>1473</v>
      </c>
      <c r="B197" s="64" t="n">
        <v>685</v>
      </c>
      <c r="C197" s="0" t="str">
        <f aca="false">CONCATENATE(A197," - ",B197)</f>
        <v>Samoa - 685</v>
      </c>
    </row>
    <row r="198" customFormat="false" ht="12.5" hidden="false" customHeight="false" outlineLevel="0" collapsed="false">
      <c r="A198" s="0" t="s">
        <v>1474</v>
      </c>
      <c r="B198" s="64" t="n">
        <v>378</v>
      </c>
      <c r="C198" s="0" t="str">
        <f aca="false">CONCATENATE(A198," - ",B198)</f>
        <v>San Marino - 378</v>
      </c>
    </row>
    <row r="199" customFormat="false" ht="12.5" hidden="false" customHeight="false" outlineLevel="0" collapsed="false">
      <c r="A199" s="0" t="s">
        <v>1475</v>
      </c>
      <c r="B199" s="64" t="n">
        <v>239</v>
      </c>
      <c r="C199" s="0" t="str">
        <f aca="false">CONCATENATE(A199," - ",B199)</f>
        <v>São Tomé and Príncipe - 239</v>
      </c>
    </row>
    <row r="200" customFormat="false" ht="12.5" hidden="false" customHeight="false" outlineLevel="0" collapsed="false">
      <c r="A200" s="0" t="s">
        <v>1476</v>
      </c>
      <c r="B200" s="64" t="n">
        <v>966</v>
      </c>
      <c r="C200" s="0" t="str">
        <f aca="false">CONCATENATE(A200," - ",B200)</f>
        <v>Saudi Arabia - 966</v>
      </c>
    </row>
    <row r="201" customFormat="false" ht="12.5" hidden="false" customHeight="false" outlineLevel="0" collapsed="false">
      <c r="A201" s="0" t="s">
        <v>1477</v>
      </c>
      <c r="B201" s="64" t="n">
        <v>221</v>
      </c>
      <c r="C201" s="0" t="str">
        <f aca="false">CONCATENATE(A201," - ",B201)</f>
        <v>Senegal - 221</v>
      </c>
    </row>
    <row r="202" customFormat="false" ht="12.5" hidden="false" customHeight="false" outlineLevel="0" collapsed="false">
      <c r="A202" s="0" t="s">
        <v>1478</v>
      </c>
      <c r="B202" s="64" t="n">
        <v>381</v>
      </c>
      <c r="C202" s="0" t="str">
        <f aca="false">CONCATENATE(A202," - ",B202)</f>
        <v>Serbia - 381</v>
      </c>
    </row>
    <row r="203" customFormat="false" ht="12.5" hidden="false" customHeight="false" outlineLevel="0" collapsed="false">
      <c r="A203" s="0" t="s">
        <v>1479</v>
      </c>
      <c r="B203" s="64" t="n">
        <v>248</v>
      </c>
      <c r="C203" s="0" t="str">
        <f aca="false">CONCATENATE(A203," - ",B203)</f>
        <v>Seychelles - 248</v>
      </c>
    </row>
    <row r="204" customFormat="false" ht="12.5" hidden="false" customHeight="false" outlineLevel="0" collapsed="false">
      <c r="A204" s="0" t="s">
        <v>1480</v>
      </c>
      <c r="B204" s="64" t="n">
        <v>232</v>
      </c>
      <c r="C204" s="0" t="str">
        <f aca="false">CONCATENATE(A204," - ",B204)</f>
        <v>Sierra Leone - 232</v>
      </c>
    </row>
    <row r="205" customFormat="false" ht="12.5" hidden="false" customHeight="false" outlineLevel="0" collapsed="false">
      <c r="A205" s="0" t="s">
        <v>1481</v>
      </c>
      <c r="B205" s="64" t="n">
        <v>65</v>
      </c>
      <c r="C205" s="0" t="str">
        <f aca="false">CONCATENATE(A205," - ",B205)</f>
        <v>Singapore - 65</v>
      </c>
    </row>
    <row r="206" customFormat="false" ht="12.5" hidden="false" customHeight="false" outlineLevel="0" collapsed="false">
      <c r="A206" s="0" t="s">
        <v>1482</v>
      </c>
      <c r="B206" s="64" t="n">
        <v>421</v>
      </c>
      <c r="C206" s="0" t="str">
        <f aca="false">CONCATENATE(A206," - ",B206)</f>
        <v>Slovakia - 421</v>
      </c>
    </row>
    <row r="207" customFormat="false" ht="12.5" hidden="false" customHeight="false" outlineLevel="0" collapsed="false">
      <c r="A207" s="0" t="s">
        <v>1483</v>
      </c>
      <c r="B207" s="64" t="n">
        <v>386</v>
      </c>
      <c r="C207" s="0" t="str">
        <f aca="false">CONCATENATE(A207," - ",B207)</f>
        <v>Slovenia - 386</v>
      </c>
    </row>
    <row r="208" customFormat="false" ht="12.5" hidden="false" customHeight="false" outlineLevel="0" collapsed="false">
      <c r="A208" s="0" t="s">
        <v>1484</v>
      </c>
      <c r="B208" s="64" t="n">
        <v>677</v>
      </c>
      <c r="C208" s="0" t="str">
        <f aca="false">CONCATENATE(A208," - ",B208)</f>
        <v>Solomon Islands - 677</v>
      </c>
    </row>
    <row r="209" customFormat="false" ht="12.5" hidden="false" customHeight="false" outlineLevel="0" collapsed="false">
      <c r="A209" s="0" t="s">
        <v>1485</v>
      </c>
      <c r="B209" s="64" t="n">
        <v>252</v>
      </c>
      <c r="C209" s="0" t="str">
        <f aca="false">CONCATENATE(A209," - ",B209)</f>
        <v>Somalia - 252</v>
      </c>
    </row>
    <row r="210" customFormat="false" ht="12.5" hidden="false" customHeight="false" outlineLevel="0" collapsed="false">
      <c r="A210" s="0" t="s">
        <v>1486</v>
      </c>
      <c r="B210" s="64" t="n">
        <v>27</v>
      </c>
      <c r="C210" s="0" t="str">
        <f aca="false">CONCATENATE(A210," - ",B210)</f>
        <v>South Africa - 27</v>
      </c>
    </row>
    <row r="211" customFormat="false" ht="12.5" hidden="false" customHeight="false" outlineLevel="0" collapsed="false">
      <c r="A211" s="0" t="s">
        <v>1487</v>
      </c>
      <c r="B211" s="64" t="s">
        <v>1488</v>
      </c>
      <c r="C211" s="0" t="str">
        <f aca="false">CONCATENATE(A211," - ",B211)</f>
        <v>South Korea - 82</v>
      </c>
    </row>
    <row r="212" customFormat="false" ht="12.5" hidden="false" customHeight="false" outlineLevel="0" collapsed="false">
      <c r="A212" s="0" t="s">
        <v>1489</v>
      </c>
      <c r="B212" s="64" t="n">
        <v>34</v>
      </c>
      <c r="C212" s="0" t="str">
        <f aca="false">CONCATENATE(A212," - ",B212)</f>
        <v>Spain - 34</v>
      </c>
    </row>
    <row r="213" customFormat="false" ht="12.5" hidden="false" customHeight="false" outlineLevel="0" collapsed="false">
      <c r="A213" s="0" t="s">
        <v>1490</v>
      </c>
      <c r="B213" s="64" t="n">
        <v>94</v>
      </c>
      <c r="C213" s="0" t="str">
        <f aca="false">CONCATENATE(A213," - ",B213)</f>
        <v>Sri Lanka - 94</v>
      </c>
    </row>
    <row r="214" customFormat="false" ht="12.5" hidden="false" customHeight="false" outlineLevel="0" collapsed="false">
      <c r="A214" s="0" t="s">
        <v>1491</v>
      </c>
      <c r="B214" s="64" t="n">
        <v>249</v>
      </c>
      <c r="C214" s="0" t="str">
        <f aca="false">CONCATENATE(A214," - ",B214)</f>
        <v>Sudan - 249</v>
      </c>
    </row>
    <row r="215" customFormat="false" ht="12.5" hidden="false" customHeight="false" outlineLevel="0" collapsed="false">
      <c r="A215" s="0" t="s">
        <v>1492</v>
      </c>
      <c r="B215" s="64" t="n">
        <v>597</v>
      </c>
      <c r="C215" s="0" t="str">
        <f aca="false">CONCATENATE(A215," - ",B215)</f>
        <v>Suriname - 597</v>
      </c>
    </row>
    <row r="216" customFormat="false" ht="12.5" hidden="false" customHeight="false" outlineLevel="0" collapsed="false">
      <c r="A216" s="0" t="s">
        <v>1493</v>
      </c>
      <c r="B216" s="64" t="n">
        <v>268</v>
      </c>
      <c r="C216" s="0" t="str">
        <f aca="false">CONCATENATE(A216," - ",B216)</f>
        <v>Swaziland - 268</v>
      </c>
    </row>
    <row r="217" customFormat="false" ht="12.5" hidden="false" customHeight="false" outlineLevel="0" collapsed="false">
      <c r="A217" s="0" t="s">
        <v>1494</v>
      </c>
      <c r="B217" s="64" t="n">
        <v>46</v>
      </c>
      <c r="C217" s="0" t="str">
        <f aca="false">CONCATENATE(A217," - ",B217)</f>
        <v>Sweden - 46</v>
      </c>
    </row>
    <row r="218" customFormat="false" ht="12.5" hidden="false" customHeight="false" outlineLevel="0" collapsed="false">
      <c r="A218" s="0" t="s">
        <v>1495</v>
      </c>
      <c r="B218" s="64" t="n">
        <v>41</v>
      </c>
      <c r="C218" s="0" t="str">
        <f aca="false">CONCATENATE(A218," - ",B218)</f>
        <v>Switzerland - 41</v>
      </c>
    </row>
    <row r="219" customFormat="false" ht="12.5" hidden="false" customHeight="false" outlineLevel="0" collapsed="false">
      <c r="A219" s="0" t="s">
        <v>1496</v>
      </c>
      <c r="B219" s="64" t="n">
        <v>963</v>
      </c>
      <c r="C219" s="0" t="str">
        <f aca="false">CONCATENATE(A219," - ",B219)</f>
        <v>Syria - 963</v>
      </c>
    </row>
    <row r="220" customFormat="false" ht="12.5" hidden="false" customHeight="false" outlineLevel="0" collapsed="false">
      <c r="A220" s="0" t="s">
        <v>1497</v>
      </c>
      <c r="B220" s="64" t="n">
        <v>886</v>
      </c>
      <c r="C220" s="0" t="str">
        <f aca="false">CONCATENATE(A220," - ",B220)</f>
        <v>Taiwan - 886</v>
      </c>
    </row>
    <row r="221" customFormat="false" ht="12.5" hidden="false" customHeight="false" outlineLevel="0" collapsed="false">
      <c r="A221" s="0" t="s">
        <v>1498</v>
      </c>
      <c r="B221" s="64" t="n">
        <v>992</v>
      </c>
      <c r="C221" s="0" t="str">
        <f aca="false">CONCATENATE(A221," - ",B221)</f>
        <v>Tajikistan - 992</v>
      </c>
    </row>
    <row r="222" customFormat="false" ht="12.5" hidden="false" customHeight="false" outlineLevel="0" collapsed="false">
      <c r="A222" s="0" t="s">
        <v>1499</v>
      </c>
      <c r="B222" s="64" t="n">
        <v>255</v>
      </c>
      <c r="C222" s="0" t="str">
        <f aca="false">CONCATENATE(A222," - ",B222)</f>
        <v>Tanzania - 255</v>
      </c>
    </row>
    <row r="223" customFormat="false" ht="12.5" hidden="false" customHeight="false" outlineLevel="0" collapsed="false">
      <c r="A223" s="0" t="s">
        <v>1500</v>
      </c>
      <c r="B223" s="64" t="n">
        <v>66</v>
      </c>
      <c r="C223" s="0" t="str">
        <f aca="false">CONCATENATE(A223," - ",B223)</f>
        <v>Thailand - 66</v>
      </c>
    </row>
    <row r="224" customFormat="false" ht="12.5" hidden="false" customHeight="false" outlineLevel="0" collapsed="false">
      <c r="A224" s="0" t="s">
        <v>1501</v>
      </c>
      <c r="B224" s="64" t="n">
        <v>228</v>
      </c>
      <c r="C224" s="0" t="str">
        <f aca="false">CONCATENATE(A224," - ",B224)</f>
        <v>Togo - 228</v>
      </c>
    </row>
    <row r="225" customFormat="false" ht="12.5" hidden="false" customHeight="false" outlineLevel="0" collapsed="false">
      <c r="A225" s="0" t="s">
        <v>1502</v>
      </c>
      <c r="B225" s="64" t="n">
        <v>690</v>
      </c>
      <c r="C225" s="0" t="str">
        <f aca="false">CONCATENATE(A225," - ",B225)</f>
        <v>Tokelau - 690</v>
      </c>
    </row>
    <row r="226" customFormat="false" ht="12.5" hidden="false" customHeight="false" outlineLevel="0" collapsed="false">
      <c r="A226" s="0" t="s">
        <v>1503</v>
      </c>
      <c r="B226" s="64" t="n">
        <v>676</v>
      </c>
      <c r="C226" s="0" t="str">
        <f aca="false">CONCATENATE(A226," - ",B226)</f>
        <v>Tonga - 676</v>
      </c>
    </row>
    <row r="227" customFormat="false" ht="12.5" hidden="false" customHeight="false" outlineLevel="0" collapsed="false">
      <c r="A227" s="0" t="s">
        <v>1504</v>
      </c>
      <c r="B227" s="64" t="s">
        <v>1277</v>
      </c>
      <c r="C227" s="0" t="str">
        <f aca="false">CONCATENATE(A227," - ",B227)</f>
        <v>Trinidad and Tobago - 1</v>
      </c>
    </row>
    <row r="228" customFormat="false" ht="12.5" hidden="false" customHeight="false" outlineLevel="0" collapsed="false">
      <c r="A228" s="0" t="s">
        <v>1505</v>
      </c>
      <c r="B228" s="64" t="n">
        <v>216</v>
      </c>
      <c r="C228" s="0" t="str">
        <f aca="false">CONCATENATE(A228," - ",B228)</f>
        <v>Tunisia - 216</v>
      </c>
    </row>
    <row r="229" customFormat="false" ht="12.5" hidden="false" customHeight="false" outlineLevel="0" collapsed="false">
      <c r="A229" s="0" t="s">
        <v>1506</v>
      </c>
      <c r="B229" s="64" t="n">
        <v>90</v>
      </c>
      <c r="C229" s="0" t="str">
        <f aca="false">CONCATENATE(A229," - ",B229)</f>
        <v>Turkey - 90</v>
      </c>
    </row>
    <row r="230" customFormat="false" ht="12.5" hidden="false" customHeight="false" outlineLevel="0" collapsed="false">
      <c r="A230" s="0" t="s">
        <v>1507</v>
      </c>
      <c r="B230" s="64" t="n">
        <v>993</v>
      </c>
      <c r="C230" s="0" t="str">
        <f aca="false">CONCATENATE(A230," - ",B230)</f>
        <v>Turkmenistan - 993</v>
      </c>
    </row>
    <row r="231" customFormat="false" ht="12.5" hidden="false" customHeight="false" outlineLevel="0" collapsed="false">
      <c r="A231" s="0" t="s">
        <v>1508</v>
      </c>
      <c r="B231" s="64" t="s">
        <v>1277</v>
      </c>
      <c r="C231" s="0" t="str">
        <f aca="false">CONCATENATE(A231," - ",B231)</f>
        <v>Turks and Caicos Islands - 1</v>
      </c>
    </row>
    <row r="232" customFormat="false" ht="12.5" hidden="false" customHeight="false" outlineLevel="0" collapsed="false">
      <c r="A232" s="0" t="s">
        <v>1509</v>
      </c>
      <c r="B232" s="64" t="n">
        <v>688</v>
      </c>
      <c r="C232" s="0" t="str">
        <f aca="false">CONCATENATE(A232," - ",B232)</f>
        <v>Tuvalu - 688</v>
      </c>
    </row>
    <row r="233" customFormat="false" ht="12.5" hidden="false" customHeight="false" outlineLevel="0" collapsed="false">
      <c r="A233" s="0" t="s">
        <v>1510</v>
      </c>
      <c r="B233" s="64" t="n">
        <v>256</v>
      </c>
      <c r="C233" s="0" t="str">
        <f aca="false">CONCATENATE(A233," - ",B233)</f>
        <v>Uganda - 256</v>
      </c>
    </row>
    <row r="234" customFormat="false" ht="12.5" hidden="false" customHeight="false" outlineLevel="0" collapsed="false">
      <c r="A234" s="0" t="s">
        <v>1511</v>
      </c>
      <c r="B234" s="64" t="n">
        <v>380</v>
      </c>
      <c r="C234" s="0" t="str">
        <f aca="false">CONCATENATE(A234," - ",B234)</f>
        <v>Ukraine - 380</v>
      </c>
    </row>
    <row r="235" customFormat="false" ht="12.5" hidden="false" customHeight="false" outlineLevel="0" collapsed="false">
      <c r="A235" s="0" t="s">
        <v>1512</v>
      </c>
      <c r="B235" s="64" t="n">
        <v>971</v>
      </c>
      <c r="C235" s="0" t="str">
        <f aca="false">CONCATENATE(A235," - ",B235)</f>
        <v>United Arab Emirates - 971</v>
      </c>
    </row>
    <row r="236" customFormat="false" ht="12.5" hidden="false" customHeight="false" outlineLevel="0" collapsed="false">
      <c r="A236" s="0" t="s">
        <v>1513</v>
      </c>
      <c r="B236" s="64" t="n">
        <v>44</v>
      </c>
      <c r="C236" s="0" t="str">
        <f aca="false">CONCATENATE(A236," - ",B236)</f>
        <v>United Kingdom - 44</v>
      </c>
    </row>
    <row r="237" customFormat="false" ht="12.5" hidden="false" customHeight="false" outlineLevel="0" collapsed="false">
      <c r="A237" s="0" t="s">
        <v>1514</v>
      </c>
      <c r="B237" s="64" t="n">
        <v>1</v>
      </c>
      <c r="C237" s="0" t="str">
        <f aca="false">CONCATENATE(A237," - ",B237)</f>
        <v>United States - 1</v>
      </c>
    </row>
    <row r="238" customFormat="false" ht="12.5" hidden="false" customHeight="false" outlineLevel="0" collapsed="false">
      <c r="A238" s="0" t="s">
        <v>1515</v>
      </c>
      <c r="B238" s="64" t="n">
        <v>598</v>
      </c>
      <c r="C238" s="0" t="str">
        <f aca="false">CONCATENATE(A238," - ",B238)</f>
        <v>Uruguay - 598</v>
      </c>
    </row>
    <row r="239" customFormat="false" ht="12.5" hidden="false" customHeight="false" outlineLevel="0" collapsed="false">
      <c r="A239" s="0" t="s">
        <v>1516</v>
      </c>
      <c r="B239" s="64" t="s">
        <v>1277</v>
      </c>
      <c r="C239" s="0" t="str">
        <f aca="false">CONCATENATE(A239," - ",B239)</f>
        <v>US Virgin Islands - 1</v>
      </c>
    </row>
    <row r="240" customFormat="false" ht="12.5" hidden="false" customHeight="false" outlineLevel="0" collapsed="false">
      <c r="A240" s="0" t="s">
        <v>1517</v>
      </c>
      <c r="B240" s="64" t="n">
        <v>998</v>
      </c>
      <c r="C240" s="0" t="str">
        <f aca="false">CONCATENATE(A240," - ",B240)</f>
        <v>Uzbekistan - 998</v>
      </c>
    </row>
    <row r="241" customFormat="false" ht="12.5" hidden="false" customHeight="false" outlineLevel="0" collapsed="false">
      <c r="A241" s="0" t="s">
        <v>1518</v>
      </c>
      <c r="B241" s="64" t="n">
        <v>678</v>
      </c>
      <c r="C241" s="0" t="str">
        <f aca="false">CONCATENATE(A241," - ",B241)</f>
        <v>Vanuatu - 678</v>
      </c>
    </row>
    <row r="242" customFormat="false" ht="12.5" hidden="false" customHeight="false" outlineLevel="0" collapsed="false">
      <c r="A242" s="0" t="s">
        <v>1519</v>
      </c>
      <c r="B242" s="64" t="n">
        <v>58</v>
      </c>
      <c r="C242" s="0" t="str">
        <f aca="false">CONCATENATE(A242," - ",B242)</f>
        <v>Venezuela - 58</v>
      </c>
    </row>
    <row r="243" customFormat="false" ht="12.5" hidden="false" customHeight="false" outlineLevel="0" collapsed="false">
      <c r="A243" s="0" t="s">
        <v>1520</v>
      </c>
      <c r="B243" s="64" t="n">
        <v>84</v>
      </c>
      <c r="C243" s="0" t="str">
        <f aca="false">CONCATENATE(A243," - ",B243)</f>
        <v>Vietnam - 84</v>
      </c>
    </row>
    <row r="244" customFormat="false" ht="12.5" hidden="false" customHeight="false" outlineLevel="0" collapsed="false">
      <c r="A244" s="0" t="s">
        <v>1521</v>
      </c>
      <c r="B244" s="64" t="n">
        <v>681</v>
      </c>
      <c r="C244" s="0" t="str">
        <f aca="false">CONCATENATE(A244," - ",B244)</f>
        <v>Wallis and Futuna - 681</v>
      </c>
    </row>
    <row r="245" customFormat="false" ht="12.5" hidden="false" customHeight="false" outlineLevel="0" collapsed="false">
      <c r="A245" s="0" t="s">
        <v>1522</v>
      </c>
      <c r="B245" s="64" t="s">
        <v>1523</v>
      </c>
      <c r="C245" s="0" t="str">
        <f aca="false">CONCATENATE(A245," - ",B245)</f>
        <v>West Bank - 970</v>
      </c>
    </row>
    <row r="246" customFormat="false" ht="12.5" hidden="false" customHeight="false" outlineLevel="0" collapsed="false">
      <c r="A246" s="0" t="s">
        <v>1524</v>
      </c>
      <c r="B246" s="64" t="n">
        <v>967</v>
      </c>
      <c r="C246" s="0" t="str">
        <f aca="false">CONCATENATE(A246," - ",B246)</f>
        <v>Yemen - 967</v>
      </c>
    </row>
    <row r="247" customFormat="false" ht="12.5" hidden="false" customHeight="false" outlineLevel="0" collapsed="false">
      <c r="A247" s="0" t="s">
        <v>1525</v>
      </c>
      <c r="B247" s="64" t="n">
        <v>260</v>
      </c>
      <c r="C247" s="0" t="str">
        <f aca="false">CONCATENATE(A247," - ",B247)</f>
        <v>Zambia - 260</v>
      </c>
    </row>
    <row r="248" customFormat="false" ht="12.5" hidden="false" customHeight="false" outlineLevel="0" collapsed="false">
      <c r="A248" s="0" t="s">
        <v>1526</v>
      </c>
      <c r="B248" s="64" t="n">
        <v>263</v>
      </c>
      <c r="C248" s="0" t="str">
        <f aca="false">CONCATENATE(A248," - ",B248)</f>
        <v>Zimbabwe - 263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875" defaultRowHeight="12.5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2.72"/>
    <col collapsed="false" customWidth="true" hidden="false" outlineLevel="0" max="3" min="3" style="0" width="24.18"/>
    <col collapsed="false" customWidth="true" hidden="false" outlineLevel="0" max="4" min="4" style="0" width="12.72"/>
  </cols>
  <sheetData>
    <row r="1" customFormat="false" ht="12.5" hidden="false" customHeight="false" outlineLevel="0" collapsed="false">
      <c r="A1" s="0" t="s">
        <v>90</v>
      </c>
      <c r="B1" s="0" t="s">
        <v>91</v>
      </c>
      <c r="C1" s="0" t="s">
        <v>92</v>
      </c>
      <c r="D1" s="0" t="s">
        <v>93</v>
      </c>
    </row>
    <row r="3" customFormat="false" ht="12.5" hidden="false" customHeight="false" outlineLevel="0" collapsed="false">
      <c r="A3" s="0" t="s">
        <v>94</v>
      </c>
      <c r="B3" s="0" t="s">
        <v>95</v>
      </c>
      <c r="C3" s="0" t="s">
        <v>96</v>
      </c>
      <c r="D3" s="0" t="s">
        <v>96</v>
      </c>
    </row>
    <row r="4" customFormat="false" ht="12.5" hidden="false" customHeight="false" outlineLevel="0" collapsed="false">
      <c r="A4" s="0" t="s">
        <v>97</v>
      </c>
      <c r="B4" s="0" t="s">
        <v>98</v>
      </c>
      <c r="C4" s="0" t="s">
        <v>99</v>
      </c>
      <c r="D4" s="0" t="s">
        <v>99</v>
      </c>
    </row>
    <row r="5" customFormat="false" ht="12.5" hidden="false" customHeight="false" outlineLevel="0" collapsed="false">
      <c r="A5" s="0" t="s">
        <v>100</v>
      </c>
      <c r="B5" s="0" t="s">
        <v>101</v>
      </c>
      <c r="C5" s="0" t="s">
        <v>102</v>
      </c>
      <c r="D5" s="0" t="s">
        <v>102</v>
      </c>
    </row>
    <row r="6" customFormat="false" ht="12.5" hidden="false" customHeight="false" outlineLevel="0" collapsed="false">
      <c r="A6" s="0" t="s">
        <v>103</v>
      </c>
      <c r="B6" s="0" t="s">
        <v>104</v>
      </c>
      <c r="C6" s="0" t="s">
        <v>105</v>
      </c>
      <c r="D6" s="0" t="s">
        <v>106</v>
      </c>
    </row>
    <row r="7" customFormat="false" ht="12.5" hidden="false" customHeight="false" outlineLevel="0" collapsed="false">
      <c r="A7" s="0" t="s">
        <v>107</v>
      </c>
      <c r="B7" s="0" t="s">
        <v>108</v>
      </c>
      <c r="C7" s="0" t="s">
        <v>109</v>
      </c>
      <c r="D7" s="0" t="s">
        <v>109</v>
      </c>
    </row>
    <row r="8" customFormat="false" ht="12.5" hidden="false" customHeight="false" outlineLevel="0" collapsed="false">
      <c r="A8" s="0" t="s">
        <v>110</v>
      </c>
      <c r="B8" s="0" t="s">
        <v>111</v>
      </c>
      <c r="C8" s="0" t="s">
        <v>112</v>
      </c>
      <c r="D8" s="0" t="s">
        <v>112</v>
      </c>
    </row>
    <row r="9" customFormat="false" ht="12.5" hidden="false" customHeight="false" outlineLevel="0" collapsed="false">
      <c r="A9" s="0" t="s">
        <v>113</v>
      </c>
      <c r="B9" s="0" t="s">
        <v>114</v>
      </c>
      <c r="C9" s="0" t="s">
        <v>115</v>
      </c>
      <c r="D9" s="0" t="s">
        <v>115</v>
      </c>
    </row>
    <row r="10" customFormat="false" ht="12.5" hidden="false" customHeight="false" outlineLevel="0" collapsed="false">
      <c r="A10" s="0" t="s">
        <v>116</v>
      </c>
      <c r="B10" s="0" t="s">
        <v>117</v>
      </c>
      <c r="C10" s="0" t="s">
        <v>118</v>
      </c>
      <c r="D10" s="0" t="s">
        <v>119</v>
      </c>
    </row>
    <row r="11" customFormat="false" ht="12.5" hidden="false" customHeight="false" outlineLevel="0" collapsed="false">
      <c r="A11" s="0" t="s">
        <v>120</v>
      </c>
      <c r="B11" s="0" t="s">
        <v>121</v>
      </c>
      <c r="C11" s="0" t="s">
        <v>122</v>
      </c>
      <c r="D11" s="0" t="s">
        <v>122</v>
      </c>
    </row>
    <row r="12" customFormat="false" ht="12.5" hidden="false" customHeight="false" outlineLevel="0" collapsed="false">
      <c r="A12" s="0" t="s">
        <v>123</v>
      </c>
      <c r="B12" s="0" t="s">
        <v>124</v>
      </c>
      <c r="C12" s="0" t="s">
        <v>125</v>
      </c>
      <c r="D12" s="0" t="s">
        <v>125</v>
      </c>
    </row>
    <row r="13" customFormat="false" ht="12.5" hidden="false" customHeight="false" outlineLevel="0" collapsed="false">
      <c r="A13" s="0" t="s">
        <v>126</v>
      </c>
      <c r="B13" s="0" t="s">
        <v>127</v>
      </c>
      <c r="C13" s="0" t="s">
        <v>128</v>
      </c>
      <c r="D13" s="0" t="s">
        <v>129</v>
      </c>
    </row>
    <row r="14" customFormat="false" ht="12.5" hidden="false" customHeight="false" outlineLevel="0" collapsed="false">
      <c r="A14" s="0" t="s">
        <v>130</v>
      </c>
      <c r="B14" s="0" t="s">
        <v>131</v>
      </c>
      <c r="C14" s="0" t="s">
        <v>132</v>
      </c>
      <c r="D14" s="0" t="s">
        <v>132</v>
      </c>
    </row>
    <row r="15" customFormat="false" ht="12.5" hidden="false" customHeight="false" outlineLevel="0" collapsed="false">
      <c r="A15" s="0" t="s">
        <v>133</v>
      </c>
      <c r="B15" s="0" t="s">
        <v>131</v>
      </c>
      <c r="C15" s="0" t="s">
        <v>134</v>
      </c>
      <c r="D15" s="0" t="s">
        <v>135</v>
      </c>
    </row>
    <row r="16" customFormat="false" ht="12.5" hidden="false" customHeight="false" outlineLevel="0" collapsed="false">
      <c r="A16" s="0" t="s">
        <v>136</v>
      </c>
      <c r="B16" s="0" t="s">
        <v>137</v>
      </c>
      <c r="C16" s="0" t="s">
        <v>138</v>
      </c>
      <c r="D16" s="0" t="s">
        <v>139</v>
      </c>
    </row>
    <row r="17" customFormat="false" ht="12.5" hidden="false" customHeight="false" outlineLevel="0" collapsed="false">
      <c r="A17" s="0" t="s">
        <v>140</v>
      </c>
      <c r="B17" s="0" t="s">
        <v>141</v>
      </c>
      <c r="C17" s="0" t="s">
        <v>142</v>
      </c>
      <c r="D17" s="0" t="s">
        <v>142</v>
      </c>
    </row>
    <row r="18" customFormat="false" ht="12.5" hidden="false" customHeight="false" outlineLevel="0" collapsed="false">
      <c r="A18" s="0" t="s">
        <v>143</v>
      </c>
      <c r="B18" s="0" t="s">
        <v>144</v>
      </c>
      <c r="C18" s="0" t="s">
        <v>145</v>
      </c>
      <c r="D18" s="0" t="s">
        <v>145</v>
      </c>
    </row>
    <row r="19" customFormat="false" ht="12.5" hidden="false" customHeight="false" outlineLevel="0" collapsed="false">
      <c r="A19" s="0" t="s">
        <v>146</v>
      </c>
      <c r="B19" s="0" t="s">
        <v>12</v>
      </c>
      <c r="C19" s="0" t="s">
        <v>147</v>
      </c>
      <c r="D19" s="0" t="s">
        <v>147</v>
      </c>
    </row>
    <row r="20" customFormat="false" ht="12.5" hidden="false" customHeight="false" outlineLevel="0" collapsed="false">
      <c r="A20" s="0" t="s">
        <v>148</v>
      </c>
      <c r="B20" s="0" t="s">
        <v>149</v>
      </c>
      <c r="C20" s="0" t="s">
        <v>150</v>
      </c>
      <c r="D20" s="0" t="s">
        <v>150</v>
      </c>
    </row>
    <row r="21" customFormat="false" ht="12.5" hidden="false" customHeight="false" outlineLevel="0" collapsed="false">
      <c r="A21" s="0" t="s">
        <v>151</v>
      </c>
      <c r="B21" s="0" t="s">
        <v>152</v>
      </c>
      <c r="C21" s="0" t="s">
        <v>153</v>
      </c>
      <c r="D21" s="0" t="s">
        <v>153</v>
      </c>
    </row>
    <row r="22" customFormat="false" ht="12.5" hidden="false" customHeight="false" outlineLevel="0" collapsed="false">
      <c r="A22" s="0" t="s">
        <v>154</v>
      </c>
      <c r="B22" s="0" t="s">
        <v>155</v>
      </c>
      <c r="C22" s="0" t="s">
        <v>156</v>
      </c>
      <c r="D22" s="0" t="s">
        <v>157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38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5" activeCellId="0" sqref="B5"/>
    </sheetView>
  </sheetViews>
  <sheetFormatPr defaultColWidth="8.6875" defaultRowHeight="12.5" zeroHeight="false" outlineLevelRow="0" outlineLevelCol="0"/>
  <cols>
    <col collapsed="false" customWidth="true" hidden="false" outlineLevel="0" max="2" min="2" style="0" width="47.28"/>
    <col collapsed="false" customWidth="true" hidden="false" outlineLevel="0" max="3" min="3" style="0" width="15"/>
    <col collapsed="false" customWidth="true" hidden="false" outlineLevel="0" max="7" min="7" style="0" width="20.45"/>
    <col collapsed="false" customWidth="true" hidden="false" outlineLevel="0" max="8" min="8" style="0" width="19.82"/>
    <col collapsed="false" customWidth="true" hidden="false" outlineLevel="0" max="10" min="10" style="0" width="61"/>
  </cols>
  <sheetData>
    <row r="1" customFormat="false" ht="13.5" hidden="false" customHeight="false" outlineLevel="0" collapsed="false">
      <c r="A1" s="35" t="s">
        <v>158</v>
      </c>
      <c r="B1" s="35"/>
      <c r="C1" s="35"/>
      <c r="G1" s="35" t="s">
        <v>159</v>
      </c>
      <c r="H1" s="35"/>
      <c r="I1" s="35"/>
      <c r="J1" s="0" t="s">
        <v>160</v>
      </c>
      <c r="M1" s="36" t="s">
        <v>161</v>
      </c>
      <c r="N1" s="37" t="s">
        <v>25</v>
      </c>
      <c r="O1" s="37" t="s">
        <v>162</v>
      </c>
      <c r="P1" s="37" t="s">
        <v>163</v>
      </c>
      <c r="Q1" s="37" t="s">
        <v>164</v>
      </c>
      <c r="R1" s="37" t="s">
        <v>165</v>
      </c>
      <c r="S1" s="37" t="s">
        <v>166</v>
      </c>
      <c r="T1" s="37" t="s">
        <v>167</v>
      </c>
      <c r="U1" s="37" t="s">
        <v>168</v>
      </c>
      <c r="V1" s="37" t="s">
        <v>169</v>
      </c>
      <c r="W1" s="37" t="s">
        <v>170</v>
      </c>
      <c r="X1" s="37" t="s">
        <v>171</v>
      </c>
      <c r="Y1" s="38" t="s">
        <v>172</v>
      </c>
      <c r="Z1" s="37" t="s">
        <v>173</v>
      </c>
      <c r="AA1" s="39" t="s">
        <v>174</v>
      </c>
      <c r="AB1" s="40" t="s">
        <v>175</v>
      </c>
      <c r="AC1" s="40" t="s">
        <v>176</v>
      </c>
      <c r="AD1" s="40" t="s">
        <v>177</v>
      </c>
      <c r="AE1" s="40" t="s">
        <v>178</v>
      </c>
      <c r="AF1" s="37" t="s">
        <v>179</v>
      </c>
    </row>
    <row r="2" customFormat="false" ht="16" hidden="false" customHeight="false" outlineLevel="0" collapsed="false">
      <c r="A2" s="41"/>
      <c r="B2" s="42"/>
      <c r="C2" s="43"/>
      <c r="G2" s="0" t="s">
        <v>180</v>
      </c>
      <c r="H2" s="44" t="s">
        <v>181</v>
      </c>
      <c r="I2" s="0" t="s">
        <v>182</v>
      </c>
      <c r="J2" s="45" t="str">
        <f aca="false">G2&amp;H2</f>
        <v>STRETCH WRAPPED METAL CANS</v>
      </c>
      <c r="M2" s="46" t="s">
        <v>183</v>
      </c>
      <c r="N2" s="47" t="s">
        <v>181</v>
      </c>
      <c r="O2" s="47" t="s">
        <v>181</v>
      </c>
      <c r="P2" s="47" t="s">
        <v>181</v>
      </c>
      <c r="Q2" s="47" t="s">
        <v>181</v>
      </c>
      <c r="R2" s="47" t="s">
        <v>181</v>
      </c>
      <c r="S2" s="47" t="s">
        <v>181</v>
      </c>
      <c r="T2" s="47" t="s">
        <v>181</v>
      </c>
      <c r="U2" s="47" t="s">
        <v>181</v>
      </c>
      <c r="V2" s="47" t="s">
        <v>181</v>
      </c>
      <c r="W2" s="47" t="s">
        <v>181</v>
      </c>
      <c r="X2" s="47" t="s">
        <v>181</v>
      </c>
      <c r="Y2" s="47" t="s">
        <v>181</v>
      </c>
      <c r="Z2" s="47" t="s">
        <v>181</v>
      </c>
      <c r="AB2" s="47" t="s">
        <v>181</v>
      </c>
      <c r="AC2" s="47" t="s">
        <v>181</v>
      </c>
      <c r="AD2" s="47" t="s">
        <v>181</v>
      </c>
      <c r="AE2" s="47" t="s">
        <v>181</v>
      </c>
      <c r="AF2" s="47" t="s">
        <v>181</v>
      </c>
    </row>
    <row r="3" customFormat="false" ht="16" hidden="false" customHeight="false" outlineLevel="0" collapsed="false">
      <c r="A3" s="48"/>
      <c r="B3" s="49" t="s">
        <v>184</v>
      </c>
      <c r="C3" s="50" t="s">
        <v>185</v>
      </c>
      <c r="G3" s="0" t="s">
        <v>180</v>
      </c>
      <c r="H3" s="44" t="s">
        <v>186</v>
      </c>
      <c r="I3" s="0" t="s">
        <v>182</v>
      </c>
      <c r="J3" s="45" t="str">
        <f aca="false">G3&amp;H3</f>
        <v>STRETCH WRAPPED ALUMINIUM CANS</v>
      </c>
      <c r="M3" s="46" t="s">
        <v>187</v>
      </c>
      <c r="N3" s="47" t="s">
        <v>186</v>
      </c>
      <c r="O3" s="47" t="s">
        <v>186</v>
      </c>
      <c r="P3" s="47" t="s">
        <v>186</v>
      </c>
      <c r="Q3" s="47" t="s">
        <v>186</v>
      </c>
      <c r="R3" s="47" t="s">
        <v>186</v>
      </c>
      <c r="S3" s="47" t="s">
        <v>186</v>
      </c>
      <c r="T3" s="47" t="s">
        <v>186</v>
      </c>
      <c r="U3" s="47" t="s">
        <v>186</v>
      </c>
      <c r="V3" s="47" t="s">
        <v>186</v>
      </c>
      <c r="W3" s="47" t="s">
        <v>186</v>
      </c>
      <c r="X3" s="47" t="s">
        <v>186</v>
      </c>
      <c r="Y3" s="47" t="s">
        <v>186</v>
      </c>
      <c r="Z3" s="47" t="s">
        <v>186</v>
      </c>
      <c r="AB3" s="47" t="s">
        <v>186</v>
      </c>
      <c r="AC3" s="47" t="s">
        <v>186</v>
      </c>
      <c r="AD3" s="47" t="s">
        <v>186</v>
      </c>
      <c r="AE3" s="47" t="s">
        <v>186</v>
      </c>
      <c r="AF3" s="47" t="s">
        <v>186</v>
      </c>
    </row>
    <row r="4" customFormat="false" ht="16" hidden="false" customHeight="false" outlineLevel="0" collapsed="false">
      <c r="A4" s="48"/>
      <c r="B4" s="49"/>
      <c r="C4" s="50"/>
      <c r="G4" s="0" t="s">
        <v>180</v>
      </c>
      <c r="H4" s="44" t="s">
        <v>188</v>
      </c>
      <c r="I4" s="0" t="s">
        <v>182</v>
      </c>
      <c r="J4" s="45" t="str">
        <f aca="false">G4&amp;H4</f>
        <v>STRETCH WRAPPED METAL RECEPTACLES</v>
      </c>
      <c r="M4" s="46" t="s">
        <v>189</v>
      </c>
      <c r="N4" s="47" t="s">
        <v>188</v>
      </c>
      <c r="O4" s="47" t="s">
        <v>188</v>
      </c>
      <c r="P4" s="47" t="s">
        <v>188</v>
      </c>
      <c r="Q4" s="47" t="s">
        <v>188</v>
      </c>
      <c r="R4" s="47" t="s">
        <v>188</v>
      </c>
      <c r="S4" s="47" t="s">
        <v>188</v>
      </c>
      <c r="T4" s="47" t="s">
        <v>188</v>
      </c>
      <c r="U4" s="47" t="s">
        <v>188</v>
      </c>
      <c r="V4" s="47" t="s">
        <v>188</v>
      </c>
      <c r="W4" s="47" t="s">
        <v>188</v>
      </c>
      <c r="X4" s="47" t="s">
        <v>188</v>
      </c>
      <c r="Y4" s="47" t="s">
        <v>188</v>
      </c>
      <c r="Z4" s="47" t="s">
        <v>188</v>
      </c>
      <c r="AB4" s="47" t="s">
        <v>188</v>
      </c>
      <c r="AC4" s="47" t="s">
        <v>188</v>
      </c>
      <c r="AD4" s="47" t="s">
        <v>188</v>
      </c>
      <c r="AE4" s="47" t="s">
        <v>188</v>
      </c>
      <c r="AF4" s="47" t="s">
        <v>188</v>
      </c>
    </row>
    <row r="5" customFormat="false" ht="16" hidden="false" customHeight="false" outlineLevel="0" collapsed="false">
      <c r="A5" s="48"/>
      <c r="B5" s="51" t="s">
        <v>25</v>
      </c>
      <c r="C5" s="52" t="s">
        <v>190</v>
      </c>
      <c r="G5" s="0" t="s">
        <v>180</v>
      </c>
      <c r="H5" s="44" t="s">
        <v>191</v>
      </c>
      <c r="I5" s="0" t="s">
        <v>182</v>
      </c>
      <c r="J5" s="45" t="str">
        <f aca="false">G5&amp;H5</f>
        <v>STRETCH WRAPPED ALUMINIUM BOTTLES</v>
      </c>
      <c r="M5" s="46" t="s">
        <v>192</v>
      </c>
      <c r="N5" s="47" t="s">
        <v>191</v>
      </c>
      <c r="O5" s="47" t="s">
        <v>191</v>
      </c>
      <c r="P5" s="47" t="s">
        <v>191</v>
      </c>
      <c r="Q5" s="47" t="s">
        <v>191</v>
      </c>
      <c r="R5" s="47" t="s">
        <v>191</v>
      </c>
      <c r="S5" s="47" t="s">
        <v>191</v>
      </c>
      <c r="T5" s="47" t="s">
        <v>191</v>
      </c>
      <c r="U5" s="47" t="s">
        <v>191</v>
      </c>
      <c r="V5" s="47" t="s">
        <v>191</v>
      </c>
      <c r="W5" s="47" t="s">
        <v>191</v>
      </c>
      <c r="X5" s="47" t="s">
        <v>191</v>
      </c>
      <c r="Y5" s="47" t="s">
        <v>191</v>
      </c>
      <c r="Z5" s="47" t="s">
        <v>191</v>
      </c>
      <c r="AB5" s="47" t="s">
        <v>191</v>
      </c>
      <c r="AC5" s="47" t="s">
        <v>191</v>
      </c>
      <c r="AD5" s="47" t="s">
        <v>191</v>
      </c>
      <c r="AE5" s="47" t="s">
        <v>191</v>
      </c>
      <c r="AF5" s="47" t="s">
        <v>191</v>
      </c>
    </row>
    <row r="6" customFormat="false" ht="16" hidden="false" customHeight="false" outlineLevel="0" collapsed="false">
      <c r="A6" s="48"/>
      <c r="B6" s="51" t="s">
        <v>162</v>
      </c>
      <c r="C6" s="52" t="s">
        <v>193</v>
      </c>
      <c r="G6" s="0" t="s">
        <v>180</v>
      </c>
      <c r="H6" s="44" t="s">
        <v>194</v>
      </c>
      <c r="I6" s="0" t="s">
        <v>182</v>
      </c>
      <c r="J6" s="45" t="str">
        <f aca="false">G6&amp;H6</f>
        <v>STRETCH WRAPPED STEEL TUBES</v>
      </c>
      <c r="M6" s="46" t="s">
        <v>195</v>
      </c>
      <c r="N6" s="47" t="s">
        <v>194</v>
      </c>
      <c r="O6" s="47" t="s">
        <v>194</v>
      </c>
      <c r="P6" s="47" t="s">
        <v>194</v>
      </c>
      <c r="Q6" s="47" t="s">
        <v>194</v>
      </c>
      <c r="R6" s="47" t="s">
        <v>194</v>
      </c>
      <c r="S6" s="47" t="s">
        <v>194</v>
      </c>
      <c r="T6" s="47" t="s">
        <v>194</v>
      </c>
      <c r="U6" s="47" t="s">
        <v>194</v>
      </c>
      <c r="V6" s="47" t="s">
        <v>194</v>
      </c>
      <c r="W6" s="47" t="s">
        <v>194</v>
      </c>
      <c r="X6" s="47" t="s">
        <v>194</v>
      </c>
      <c r="Y6" s="47" t="s">
        <v>194</v>
      </c>
      <c r="Z6" s="47" t="s">
        <v>194</v>
      </c>
      <c r="AB6" s="47" t="s">
        <v>194</v>
      </c>
      <c r="AC6" s="47" t="s">
        <v>194</v>
      </c>
      <c r="AD6" s="47" t="s">
        <v>194</v>
      </c>
      <c r="AE6" s="47" t="s">
        <v>194</v>
      </c>
      <c r="AF6" s="47" t="s">
        <v>194</v>
      </c>
    </row>
    <row r="7" customFormat="false" ht="12.5" hidden="false" customHeight="false" outlineLevel="0" collapsed="false">
      <c r="A7" s="48"/>
      <c r="B7" s="51" t="s">
        <v>163</v>
      </c>
      <c r="C7" s="52" t="s">
        <v>196</v>
      </c>
      <c r="G7" s="0" t="s">
        <v>180</v>
      </c>
      <c r="H7" s="0" t="s">
        <v>169</v>
      </c>
      <c r="I7" s="0" t="s">
        <v>182</v>
      </c>
      <c r="J7" s="45" t="str">
        <f aca="false">G7&amp;H7</f>
        <v>STRETCH WRAPPED STEEL JERRICANS</v>
      </c>
      <c r="M7" s="46" t="s">
        <v>197</v>
      </c>
      <c r="N7" s="51" t="s">
        <v>169</v>
      </c>
      <c r="O7" s="51" t="s">
        <v>169</v>
      </c>
      <c r="P7" s="51" t="s">
        <v>169</v>
      </c>
      <c r="Q7" s="51" t="s">
        <v>169</v>
      </c>
      <c r="R7" s="51" t="s">
        <v>169</v>
      </c>
      <c r="S7" s="51" t="s">
        <v>169</v>
      </c>
      <c r="T7" s="51" t="s">
        <v>169</v>
      </c>
      <c r="U7" s="51" t="s">
        <v>169</v>
      </c>
      <c r="V7" s="51" t="s">
        <v>169</v>
      </c>
      <c r="W7" s="51" t="s">
        <v>169</v>
      </c>
      <c r="X7" s="51" t="s">
        <v>169</v>
      </c>
      <c r="Y7" s="51" t="s">
        <v>169</v>
      </c>
      <c r="Z7" s="51" t="s">
        <v>169</v>
      </c>
      <c r="AB7" s="51" t="s">
        <v>169</v>
      </c>
      <c r="AC7" s="51" t="s">
        <v>169</v>
      </c>
      <c r="AD7" s="51" t="s">
        <v>169</v>
      </c>
      <c r="AE7" s="51" t="s">
        <v>169</v>
      </c>
      <c r="AF7" s="51" t="s">
        <v>169</v>
      </c>
    </row>
    <row r="8" customFormat="false" ht="16" hidden="false" customHeight="false" outlineLevel="0" collapsed="false">
      <c r="A8" s="48"/>
      <c r="B8" s="51" t="s">
        <v>164</v>
      </c>
      <c r="C8" s="52" t="s">
        <v>198</v>
      </c>
      <c r="G8" s="0" t="s">
        <v>180</v>
      </c>
      <c r="H8" s="44" t="s">
        <v>199</v>
      </c>
      <c r="I8" s="0" t="s">
        <v>200</v>
      </c>
      <c r="J8" s="45" t="str">
        <f aca="false">G8&amp;H8</f>
        <v>STRETCH WRAPPED PLASTIC BOTTLES</v>
      </c>
      <c r="M8" s="46" t="s">
        <v>201</v>
      </c>
      <c r="N8" s="47" t="s">
        <v>199</v>
      </c>
      <c r="O8" s="47" t="s">
        <v>199</v>
      </c>
      <c r="P8" s="47" t="s">
        <v>199</v>
      </c>
      <c r="Q8" s="47" t="s">
        <v>199</v>
      </c>
      <c r="R8" s="47" t="s">
        <v>199</v>
      </c>
      <c r="S8" s="47" t="s">
        <v>199</v>
      </c>
      <c r="T8" s="47" t="s">
        <v>199</v>
      </c>
      <c r="U8" s="47" t="s">
        <v>199</v>
      </c>
      <c r="V8" s="47" t="s">
        <v>199</v>
      </c>
      <c r="W8" s="47" t="s">
        <v>199</v>
      </c>
      <c r="X8" s="47" t="s">
        <v>199</v>
      </c>
      <c r="Y8" s="47" t="s">
        <v>199</v>
      </c>
      <c r="Z8" s="47" t="s">
        <v>199</v>
      </c>
      <c r="AB8" s="47" t="s">
        <v>199</v>
      </c>
      <c r="AC8" s="47" t="s">
        <v>199</v>
      </c>
      <c r="AD8" s="47" t="s">
        <v>199</v>
      </c>
      <c r="AE8" s="47" t="s">
        <v>199</v>
      </c>
      <c r="AF8" s="47" t="s">
        <v>199</v>
      </c>
    </row>
    <row r="9" customFormat="false" ht="16" hidden="false" customHeight="false" outlineLevel="0" collapsed="false">
      <c r="A9" s="48"/>
      <c r="B9" s="51" t="s">
        <v>165</v>
      </c>
      <c r="C9" s="52" t="s">
        <v>202</v>
      </c>
      <c r="G9" s="0" t="s">
        <v>180</v>
      </c>
      <c r="H9" s="44" t="s">
        <v>203</v>
      </c>
      <c r="I9" s="0" t="s">
        <v>200</v>
      </c>
      <c r="J9" s="45" t="str">
        <f aca="false">G9&amp;H9</f>
        <v>STRETCH WRAPPED PLASTIC RECEPTACLES</v>
      </c>
      <c r="M9" s="46" t="s">
        <v>204</v>
      </c>
      <c r="N9" s="47" t="s">
        <v>203</v>
      </c>
      <c r="O9" s="47" t="s">
        <v>203</v>
      </c>
      <c r="P9" s="47" t="s">
        <v>203</v>
      </c>
      <c r="Q9" s="47" t="s">
        <v>203</v>
      </c>
      <c r="R9" s="47" t="s">
        <v>203</v>
      </c>
      <c r="S9" s="47" t="s">
        <v>203</v>
      </c>
      <c r="T9" s="47" t="s">
        <v>203</v>
      </c>
      <c r="U9" s="47" t="s">
        <v>203</v>
      </c>
      <c r="V9" s="47" t="s">
        <v>203</v>
      </c>
      <c r="W9" s="47" t="s">
        <v>203</v>
      </c>
      <c r="X9" s="47" t="s">
        <v>203</v>
      </c>
      <c r="Y9" s="47" t="s">
        <v>203</v>
      </c>
      <c r="Z9" s="47" t="s">
        <v>203</v>
      </c>
      <c r="AB9" s="47" t="s">
        <v>203</v>
      </c>
      <c r="AC9" s="47" t="s">
        <v>203</v>
      </c>
      <c r="AD9" s="47" t="s">
        <v>203</v>
      </c>
      <c r="AE9" s="47" t="s">
        <v>203</v>
      </c>
      <c r="AF9" s="47" t="s">
        <v>203</v>
      </c>
    </row>
    <row r="10" customFormat="false" ht="16" hidden="false" customHeight="false" outlineLevel="0" collapsed="false">
      <c r="A10" s="48"/>
      <c r="B10" s="51" t="s">
        <v>166</v>
      </c>
      <c r="C10" s="52" t="s">
        <v>205</v>
      </c>
      <c r="G10" s="0" t="s">
        <v>180</v>
      </c>
      <c r="H10" s="44" t="s">
        <v>206</v>
      </c>
      <c r="I10" s="0" t="s">
        <v>200</v>
      </c>
      <c r="J10" s="45" t="str">
        <f aca="false">G10&amp;H10</f>
        <v>STRETCH WRAPPED PLASTIC TUBES</v>
      </c>
      <c r="M10" s="46" t="s">
        <v>207</v>
      </c>
      <c r="N10" s="47" t="s">
        <v>206</v>
      </c>
      <c r="O10" s="47" t="s">
        <v>206</v>
      </c>
      <c r="P10" s="47" t="s">
        <v>206</v>
      </c>
      <c r="Q10" s="47" t="s">
        <v>206</v>
      </c>
      <c r="R10" s="47" t="s">
        <v>206</v>
      </c>
      <c r="S10" s="47" t="s">
        <v>206</v>
      </c>
      <c r="T10" s="47" t="s">
        <v>206</v>
      </c>
      <c r="U10" s="47" t="s">
        <v>206</v>
      </c>
      <c r="V10" s="47" t="s">
        <v>206</v>
      </c>
      <c r="W10" s="47" t="s">
        <v>206</v>
      </c>
      <c r="X10" s="47" t="s">
        <v>206</v>
      </c>
      <c r="Y10" s="47" t="s">
        <v>206</v>
      </c>
      <c r="Z10" s="47" t="s">
        <v>206</v>
      </c>
      <c r="AB10" s="47" t="s">
        <v>206</v>
      </c>
      <c r="AC10" s="47" t="s">
        <v>206</v>
      </c>
      <c r="AD10" s="47" t="s">
        <v>206</v>
      </c>
      <c r="AE10" s="47" t="s">
        <v>206</v>
      </c>
      <c r="AF10" s="47" t="s">
        <v>206</v>
      </c>
    </row>
    <row r="11" customFormat="false" ht="16" hidden="false" customHeight="false" outlineLevel="0" collapsed="false">
      <c r="A11" s="48"/>
      <c r="B11" s="51" t="s">
        <v>167</v>
      </c>
      <c r="C11" s="52" t="s">
        <v>208</v>
      </c>
      <c r="G11" s="0" t="s">
        <v>180</v>
      </c>
      <c r="H11" s="44" t="s">
        <v>209</v>
      </c>
      <c r="I11" s="0" t="s">
        <v>200</v>
      </c>
      <c r="J11" s="45" t="str">
        <f aca="false">G11&amp;H11</f>
        <v>STRETCH WRAPPED PLASTIC CANS</v>
      </c>
      <c r="M11" s="46" t="s">
        <v>210</v>
      </c>
      <c r="N11" s="47" t="s">
        <v>209</v>
      </c>
      <c r="O11" s="47" t="s">
        <v>209</v>
      </c>
      <c r="P11" s="47" t="s">
        <v>209</v>
      </c>
      <c r="Q11" s="47" t="s">
        <v>209</v>
      </c>
      <c r="R11" s="47" t="s">
        <v>209</v>
      </c>
      <c r="S11" s="47" t="s">
        <v>209</v>
      </c>
      <c r="T11" s="47" t="s">
        <v>209</v>
      </c>
      <c r="U11" s="47" t="s">
        <v>209</v>
      </c>
      <c r="V11" s="47" t="s">
        <v>209</v>
      </c>
      <c r="W11" s="47" t="s">
        <v>209</v>
      </c>
      <c r="X11" s="47" t="s">
        <v>209</v>
      </c>
      <c r="Y11" s="47" t="s">
        <v>209</v>
      </c>
      <c r="Z11" s="47" t="s">
        <v>209</v>
      </c>
      <c r="AB11" s="47" t="s">
        <v>209</v>
      </c>
      <c r="AC11" s="47" t="s">
        <v>209</v>
      </c>
      <c r="AD11" s="47" t="s">
        <v>209</v>
      </c>
      <c r="AE11" s="47" t="s">
        <v>209</v>
      </c>
      <c r="AF11" s="47" t="s">
        <v>209</v>
      </c>
    </row>
    <row r="12" customFormat="false" ht="16" hidden="false" customHeight="false" outlineLevel="0" collapsed="false">
      <c r="A12" s="48"/>
      <c r="B12" s="46" t="s">
        <v>161</v>
      </c>
      <c r="C12" s="53" t="s">
        <v>211</v>
      </c>
      <c r="G12" s="0" t="s">
        <v>180</v>
      </c>
      <c r="H12" s="44" t="s">
        <v>212</v>
      </c>
      <c r="I12" s="0" t="s">
        <v>200</v>
      </c>
      <c r="J12" s="45" t="str">
        <f aca="false">G12&amp;H12</f>
        <v>STRETCH WRAPPED FRASKS PLASTIC</v>
      </c>
      <c r="M12" s="46" t="s">
        <v>213</v>
      </c>
      <c r="N12" s="47" t="s">
        <v>212</v>
      </c>
      <c r="O12" s="47" t="s">
        <v>212</v>
      </c>
      <c r="P12" s="47" t="s">
        <v>212</v>
      </c>
      <c r="Q12" s="47" t="s">
        <v>212</v>
      </c>
      <c r="R12" s="47" t="s">
        <v>212</v>
      </c>
      <c r="S12" s="47" t="s">
        <v>212</v>
      </c>
      <c r="T12" s="47" t="s">
        <v>212</v>
      </c>
      <c r="U12" s="47" t="s">
        <v>212</v>
      </c>
      <c r="V12" s="47" t="s">
        <v>212</v>
      </c>
      <c r="W12" s="47" t="s">
        <v>212</v>
      </c>
      <c r="X12" s="47" t="s">
        <v>212</v>
      </c>
      <c r="Y12" s="47" t="s">
        <v>212</v>
      </c>
      <c r="Z12" s="47" t="s">
        <v>212</v>
      </c>
      <c r="AB12" s="47" t="s">
        <v>212</v>
      </c>
      <c r="AC12" s="47" t="s">
        <v>212</v>
      </c>
      <c r="AD12" s="47" t="s">
        <v>212</v>
      </c>
      <c r="AE12" s="47" t="s">
        <v>212</v>
      </c>
      <c r="AF12" s="47" t="s">
        <v>212</v>
      </c>
    </row>
    <row r="13" customFormat="false" ht="12.5" hidden="false" customHeight="false" outlineLevel="0" collapsed="false">
      <c r="A13" s="48"/>
      <c r="B13" s="51" t="s">
        <v>168</v>
      </c>
      <c r="C13" s="52" t="s">
        <v>214</v>
      </c>
      <c r="G13" s="0" t="s">
        <v>180</v>
      </c>
      <c r="H13" s="0" t="s">
        <v>215</v>
      </c>
      <c r="I13" s="0" t="s">
        <v>200</v>
      </c>
      <c r="J13" s="45" t="str">
        <f aca="false">G13&amp;H13</f>
        <v>STRETCH WRAPPED PLASTIC BAGS</v>
      </c>
      <c r="M13" s="46" t="s">
        <v>216</v>
      </c>
      <c r="N13" s="51" t="s">
        <v>215</v>
      </c>
      <c r="O13" s="51" t="s">
        <v>215</v>
      </c>
      <c r="P13" s="51" t="s">
        <v>215</v>
      </c>
      <c r="Q13" s="51" t="s">
        <v>215</v>
      </c>
      <c r="R13" s="51" t="s">
        <v>215</v>
      </c>
      <c r="S13" s="51" t="s">
        <v>215</v>
      </c>
      <c r="T13" s="51" t="s">
        <v>215</v>
      </c>
      <c r="U13" s="51" t="s">
        <v>215</v>
      </c>
      <c r="V13" s="51" t="s">
        <v>215</v>
      </c>
      <c r="W13" s="51" t="s">
        <v>215</v>
      </c>
      <c r="X13" s="51" t="s">
        <v>215</v>
      </c>
      <c r="Y13" s="51" t="s">
        <v>215</v>
      </c>
      <c r="Z13" s="51" t="s">
        <v>215</v>
      </c>
      <c r="AB13" s="51" t="s">
        <v>215</v>
      </c>
      <c r="AC13" s="51" t="s">
        <v>215</v>
      </c>
      <c r="AD13" s="51" t="s">
        <v>215</v>
      </c>
      <c r="AE13" s="51" t="s">
        <v>215</v>
      </c>
      <c r="AF13" s="51" t="s">
        <v>215</v>
      </c>
    </row>
    <row r="14" customFormat="false" ht="16" hidden="false" customHeight="false" outlineLevel="0" collapsed="false">
      <c r="A14" s="48"/>
      <c r="B14" s="51" t="s">
        <v>169</v>
      </c>
      <c r="C14" s="52" t="s">
        <v>217</v>
      </c>
      <c r="G14" s="0" t="s">
        <v>180</v>
      </c>
      <c r="H14" s="44" t="s">
        <v>218</v>
      </c>
      <c r="I14" s="44" t="s">
        <v>219</v>
      </c>
      <c r="J14" s="45" t="str">
        <f aca="false">G14&amp;H14</f>
        <v>STRETCH WRAPPED GLASS BOTTLES</v>
      </c>
      <c r="M14" s="46" t="s">
        <v>220</v>
      </c>
      <c r="N14" s="47" t="s">
        <v>218</v>
      </c>
      <c r="O14" s="47" t="s">
        <v>218</v>
      </c>
      <c r="P14" s="47" t="s">
        <v>218</v>
      </c>
      <c r="Q14" s="47" t="s">
        <v>218</v>
      </c>
      <c r="R14" s="47" t="s">
        <v>218</v>
      </c>
      <c r="S14" s="47" t="s">
        <v>218</v>
      </c>
      <c r="T14" s="47" t="s">
        <v>218</v>
      </c>
      <c r="U14" s="47" t="s">
        <v>218</v>
      </c>
      <c r="V14" s="47" t="s">
        <v>218</v>
      </c>
      <c r="W14" s="47" t="s">
        <v>218</v>
      </c>
      <c r="X14" s="47" t="s">
        <v>218</v>
      </c>
      <c r="Y14" s="47" t="s">
        <v>218</v>
      </c>
      <c r="Z14" s="47" t="s">
        <v>218</v>
      </c>
      <c r="AB14" s="47" t="s">
        <v>218</v>
      </c>
      <c r="AC14" s="47" t="s">
        <v>218</v>
      </c>
      <c r="AD14" s="47" t="s">
        <v>218</v>
      </c>
      <c r="AE14" s="47" t="s">
        <v>218</v>
      </c>
      <c r="AF14" s="47" t="s">
        <v>218</v>
      </c>
    </row>
    <row r="15" customFormat="false" ht="16" hidden="false" customHeight="false" outlineLevel="0" collapsed="false">
      <c r="A15" s="48"/>
      <c r="B15" s="51" t="s">
        <v>170</v>
      </c>
      <c r="C15" s="52" t="s">
        <v>221</v>
      </c>
      <c r="G15" s="54"/>
      <c r="H15" s="55" t="s">
        <v>222</v>
      </c>
      <c r="I15" s="54" t="s">
        <v>223</v>
      </c>
      <c r="J15" s="0" t="s">
        <v>222</v>
      </c>
      <c r="M15" s="51" t="str">
        <f aca="false">J15</f>
        <v>NEW BATTERIES</v>
      </c>
      <c r="N15" s="56" t="s">
        <v>222</v>
      </c>
      <c r="O15" s="56" t="s">
        <v>222</v>
      </c>
      <c r="P15" s="56" t="s">
        <v>222</v>
      </c>
      <c r="Q15" s="56" t="s">
        <v>222</v>
      </c>
      <c r="R15" s="56" t="s">
        <v>222</v>
      </c>
      <c r="S15" s="56" t="s">
        <v>222</v>
      </c>
      <c r="T15" s="56" t="s">
        <v>222</v>
      </c>
      <c r="U15" s="56" t="s">
        <v>222</v>
      </c>
      <c r="V15" s="56" t="s">
        <v>222</v>
      </c>
      <c r="W15" s="56" t="s">
        <v>222</v>
      </c>
      <c r="X15" s="56" t="s">
        <v>222</v>
      </c>
      <c r="Y15" s="56" t="s">
        <v>222</v>
      </c>
      <c r="Z15" s="56" t="s">
        <v>222</v>
      </c>
      <c r="AB15" s="56" t="s">
        <v>222</v>
      </c>
      <c r="AC15" s="56" t="s">
        <v>222</v>
      </c>
      <c r="AD15" s="56" t="s">
        <v>222</v>
      </c>
      <c r="AE15" s="56" t="s">
        <v>222</v>
      </c>
      <c r="AF15" s="56" t="s">
        <v>222</v>
      </c>
    </row>
    <row r="16" customFormat="false" ht="16" hidden="false" customHeight="false" outlineLevel="0" collapsed="false">
      <c r="A16" s="48"/>
      <c r="B16" s="51" t="s">
        <v>171</v>
      </c>
      <c r="C16" s="52" t="s">
        <v>224</v>
      </c>
      <c r="G16" s="54"/>
      <c r="H16" s="55" t="s">
        <v>225</v>
      </c>
      <c r="I16" s="54" t="s">
        <v>223</v>
      </c>
      <c r="M16" s="51"/>
      <c r="N16" s="56" t="s">
        <v>225</v>
      </c>
      <c r="O16" s="56" t="s">
        <v>225</v>
      </c>
      <c r="P16" s="56" t="s">
        <v>225</v>
      </c>
      <c r="Q16" s="56" t="s">
        <v>225</v>
      </c>
      <c r="R16" s="56" t="s">
        <v>225</v>
      </c>
      <c r="S16" s="56" t="s">
        <v>225</v>
      </c>
      <c r="T16" s="56" t="s">
        <v>225</v>
      </c>
      <c r="U16" s="56" t="s">
        <v>225</v>
      </c>
      <c r="V16" s="56" t="s">
        <v>225</v>
      </c>
      <c r="W16" s="56" t="s">
        <v>225</v>
      </c>
      <c r="X16" s="56" t="s">
        <v>225</v>
      </c>
      <c r="Y16" s="56" t="s">
        <v>225</v>
      </c>
      <c r="Z16" s="56" t="s">
        <v>225</v>
      </c>
      <c r="AB16" s="56" t="s">
        <v>225</v>
      </c>
      <c r="AC16" s="56" t="s">
        <v>225</v>
      </c>
      <c r="AD16" s="56" t="s">
        <v>225</v>
      </c>
      <c r="AE16" s="56" t="s">
        <v>225</v>
      </c>
      <c r="AF16" s="56" t="s">
        <v>225</v>
      </c>
    </row>
    <row r="17" customFormat="false" ht="16" hidden="false" customHeight="false" outlineLevel="0" collapsed="false">
      <c r="A17" s="48"/>
      <c r="B17" s="57" t="s">
        <v>172</v>
      </c>
      <c r="C17" s="58" t="s">
        <v>226</v>
      </c>
      <c r="G17" s="54"/>
      <c r="H17" s="55" t="s">
        <v>227</v>
      </c>
      <c r="I17" s="54" t="s">
        <v>223</v>
      </c>
      <c r="M17" s="51"/>
      <c r="N17" s="56" t="s">
        <v>227</v>
      </c>
      <c r="O17" s="56" t="s">
        <v>227</v>
      </c>
      <c r="P17" s="56" t="s">
        <v>227</v>
      </c>
      <c r="Q17" s="56" t="s">
        <v>227</v>
      </c>
      <c r="R17" s="56" t="s">
        <v>227</v>
      </c>
      <c r="S17" s="56" t="s">
        <v>227</v>
      </c>
      <c r="T17" s="56" t="s">
        <v>227</v>
      </c>
      <c r="U17" s="56" t="s">
        <v>227</v>
      </c>
      <c r="V17" s="56" t="s">
        <v>227</v>
      </c>
      <c r="W17" s="56" t="s">
        <v>227</v>
      </c>
      <c r="X17" s="56" t="s">
        <v>227</v>
      </c>
      <c r="Y17" s="56" t="s">
        <v>227</v>
      </c>
      <c r="Z17" s="56" t="s">
        <v>227</v>
      </c>
      <c r="AB17" s="56" t="s">
        <v>227</v>
      </c>
      <c r="AC17" s="56" t="s">
        <v>227</v>
      </c>
      <c r="AD17" s="56" t="s">
        <v>227</v>
      </c>
      <c r="AE17" s="56" t="s">
        <v>227</v>
      </c>
      <c r="AF17" s="56" t="s">
        <v>227</v>
      </c>
    </row>
    <row r="18" customFormat="false" ht="16" hidden="false" customHeight="false" outlineLevel="0" collapsed="false">
      <c r="A18" s="48"/>
      <c r="B18" s="51" t="s">
        <v>173</v>
      </c>
      <c r="C18" s="52" t="s">
        <v>228</v>
      </c>
      <c r="G18" s="54"/>
      <c r="H18" s="55" t="s">
        <v>223</v>
      </c>
      <c r="I18" s="54" t="s">
        <v>223</v>
      </c>
      <c r="M18" s="51"/>
      <c r="N18" s="56" t="s">
        <v>223</v>
      </c>
      <c r="O18" s="56" t="s">
        <v>223</v>
      </c>
      <c r="P18" s="56" t="s">
        <v>223</v>
      </c>
      <c r="Q18" s="56" t="s">
        <v>223</v>
      </c>
      <c r="R18" s="56" t="s">
        <v>223</v>
      </c>
      <c r="S18" s="56" t="s">
        <v>223</v>
      </c>
      <c r="T18" s="56" t="s">
        <v>223</v>
      </c>
      <c r="U18" s="56" t="s">
        <v>223</v>
      </c>
      <c r="V18" s="56" t="s">
        <v>223</v>
      </c>
      <c r="W18" s="56" t="s">
        <v>223</v>
      </c>
      <c r="X18" s="56" t="s">
        <v>223</v>
      </c>
      <c r="Y18" s="56" t="s">
        <v>223</v>
      </c>
      <c r="Z18" s="56" t="s">
        <v>223</v>
      </c>
      <c r="AB18" s="56" t="s">
        <v>223</v>
      </c>
      <c r="AC18" s="56" t="s">
        <v>223</v>
      </c>
      <c r="AD18" s="56" t="s">
        <v>223</v>
      </c>
      <c r="AE18" s="56" t="s">
        <v>223</v>
      </c>
      <c r="AF18" s="56" t="s">
        <v>223</v>
      </c>
    </row>
    <row r="19" customFormat="false" ht="12.5" hidden="false" customHeight="false" outlineLevel="0" collapsed="false">
      <c r="A19" s="48"/>
      <c r="B19" s="51" t="s">
        <v>174</v>
      </c>
      <c r="C19" s="52"/>
    </row>
    <row r="20" customFormat="false" ht="12.5" hidden="false" customHeight="false" outlineLevel="0" collapsed="false">
      <c r="A20" s="48"/>
      <c r="B20" s="51" t="s">
        <v>175</v>
      </c>
      <c r="C20" s="52"/>
    </row>
    <row r="21" customFormat="false" ht="12.5" hidden="false" customHeight="false" outlineLevel="0" collapsed="false">
      <c r="A21" s="48"/>
      <c r="B21" s="51" t="s">
        <v>176</v>
      </c>
      <c r="C21" s="52"/>
    </row>
    <row r="22" customFormat="false" ht="12.5" hidden="false" customHeight="false" outlineLevel="0" collapsed="false">
      <c r="A22" s="48"/>
      <c r="B22" s="51" t="s">
        <v>177</v>
      </c>
      <c r="C22" s="52"/>
    </row>
    <row r="23" customFormat="false" ht="13" hidden="false" customHeight="false" outlineLevel="0" collapsed="false">
      <c r="A23" s="48"/>
      <c r="B23" s="37" t="s">
        <v>178</v>
      </c>
      <c r="C23" s="52"/>
    </row>
    <row r="24" customFormat="false" ht="12.5" hidden="false" customHeight="false" outlineLevel="0" collapsed="false">
      <c r="A24" s="48"/>
      <c r="B24" s="51" t="s">
        <v>179</v>
      </c>
      <c r="C24" s="52"/>
    </row>
    <row r="25" customFormat="false" ht="12.5" hidden="false" customHeight="false" outlineLevel="0" collapsed="false">
      <c r="A25" s="48"/>
      <c r="C25" s="59"/>
    </row>
    <row r="26" customFormat="false" ht="12.5" hidden="false" customHeight="false" outlineLevel="0" collapsed="false">
      <c r="A26" s="48"/>
      <c r="B26" s="0" t="s">
        <v>229</v>
      </c>
      <c r="C26" s="59"/>
    </row>
    <row r="27" customFormat="false" ht="13" hidden="false" customHeight="false" outlineLevel="0" collapsed="false">
      <c r="A27" s="60"/>
      <c r="B27" s="61" t="s">
        <v>230</v>
      </c>
      <c r="C27" s="62"/>
    </row>
    <row r="30" customFormat="false" ht="12.5" hidden="false" customHeight="false" outlineLevel="0" collapsed="false">
      <c r="C30" s="63" t="s">
        <v>231</v>
      </c>
    </row>
    <row r="31" customFormat="false" ht="12.5" hidden="false" customHeight="false" outlineLevel="0" collapsed="false">
      <c r="C31" s="63" t="s">
        <v>232</v>
      </c>
    </row>
    <row r="38" customFormat="false" ht="12.5" hidden="false" customHeight="false" outlineLevel="0" collapsed="false">
      <c r="B38" s="64"/>
    </row>
  </sheetData>
  <mergeCells count="4">
    <mergeCell ref="A1:C1"/>
    <mergeCell ref="G1:I1"/>
    <mergeCell ref="B3:B4"/>
    <mergeCell ref="C3:C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6875" defaultRowHeight="12.5" zeroHeight="false" outlineLevelRow="0" outlineLevelCol="0"/>
  <cols>
    <col collapsed="false" customWidth="true" hidden="false" outlineLevel="0" max="1" min="1" style="0" width="6.45"/>
    <col collapsed="false" customWidth="true" hidden="false" outlineLevel="0" max="2" min="2" style="0" width="39.17"/>
    <col collapsed="false" customWidth="true" hidden="false" outlineLevel="0" max="3" min="3" style="0" width="18.82"/>
    <col collapsed="false" customWidth="true" hidden="false" outlineLevel="0" max="4" min="4" style="0" width="39.81"/>
    <col collapsed="false" customWidth="true" hidden="false" outlineLevel="0" max="5" min="5" style="0" width="22.17"/>
    <col collapsed="false" customWidth="true" hidden="false" outlineLevel="0" max="6" min="6" style="0" width="41.72"/>
  </cols>
  <sheetData>
    <row r="1" customFormat="false" ht="13" hidden="false" customHeight="false" outlineLevel="0" collapsed="false">
      <c r="A1" s="65" t="s">
        <v>233</v>
      </c>
      <c r="B1" s="66" t="s">
        <v>234</v>
      </c>
      <c r="C1" s="65" t="s">
        <v>235</v>
      </c>
      <c r="D1" s="67" t="s">
        <v>236</v>
      </c>
      <c r="E1" s="68" t="s">
        <v>237</v>
      </c>
      <c r="F1" s="69" t="s">
        <v>238</v>
      </c>
    </row>
    <row r="2" customFormat="false" ht="13" hidden="false" customHeight="false" outlineLevel="0" collapsed="false">
      <c r="A2" s="70"/>
      <c r="B2" s="71"/>
      <c r="C2" s="72"/>
      <c r="D2" s="73"/>
      <c r="E2" s="74" t="n">
        <f aca="false">COUNTIF($F$3:F500,"?*")</f>
        <v>1</v>
      </c>
      <c r="F2" s="75"/>
    </row>
    <row r="3" customFormat="false" ht="13" hidden="false" customHeight="false" outlineLevel="0" collapsed="false">
      <c r="A3" s="72" t="s">
        <v>239</v>
      </c>
      <c r="B3" s="76" t="s">
        <v>240</v>
      </c>
      <c r="C3" s="72" t="n">
        <f aca="false">IF(ISNUMBER(SEARCH(MODELO!$D$16,UN!D3)),MAX(UN!$C2:C$2)+1,0)</f>
        <v>0</v>
      </c>
      <c r="D3" s="52" t="str">
        <f aca="false">CONCATENATE(A3," - ",B3)</f>
        <v>AA - IBC, rigid plastic</v>
      </c>
      <c r="E3" s="77" t="str">
        <f aca="true">OFFSET($F$3,,,COUNTIF($F$3:F500,"?*"))</f>
        <v>HA - Basket, with handle, plastic</v>
      </c>
      <c r="F3" s="75" t="str">
        <f aca="false">IFERROR(VLOOKUP(ROWS($F$3:F3),$C$3:$D$380,2,FALSE()),"")</f>
        <v>HA - Basket, with handle, plastic</v>
      </c>
    </row>
    <row r="4" customFormat="false" ht="12.5" hidden="false" customHeight="false" outlineLevel="0" collapsed="false">
      <c r="A4" s="72" t="s">
        <v>241</v>
      </c>
      <c r="B4" s="76" t="s">
        <v>242</v>
      </c>
      <c r="C4" s="72" t="n">
        <f aca="false">IF(ISNUMBER(SEARCH(MODELO!$D$16,UN!D4)),MAX(UN!$C$2:C3)+1,0)</f>
        <v>0</v>
      </c>
      <c r="D4" s="52" t="str">
        <f aca="false">CONCATENATE(A4," - ",B4)</f>
        <v>AB - Receptacle, fibre</v>
      </c>
      <c r="F4" s="75" t="str">
        <f aca="false">IFERROR(VLOOKUP(ROWS($F$3:F4),$C$3:$D$380,2,FALSE()),"")</f>
        <v/>
      </c>
    </row>
    <row r="5" customFormat="false" ht="12.5" hidden="false" customHeight="false" outlineLevel="0" collapsed="false">
      <c r="A5" s="72" t="s">
        <v>243</v>
      </c>
      <c r="B5" s="76" t="s">
        <v>244</v>
      </c>
      <c r="C5" s="72" t="n">
        <f aca="false">IF(ISNUMBER(SEARCH(MODELO!$D$16,UN!D5)),MAX(UN!$C$2:C4)+1,0)</f>
        <v>0</v>
      </c>
      <c r="D5" s="52" t="str">
        <f aca="false">CONCATENATE(A5," - ",B5)</f>
        <v>AC - Receptacle, paper</v>
      </c>
      <c r="F5" s="75" t="str">
        <f aca="false">IFERROR(VLOOKUP(ROWS($F$3:F5),$C$3:$D$380,2,FALSE()),"")</f>
        <v/>
      </c>
    </row>
    <row r="6" customFormat="false" ht="12.5" hidden="false" customHeight="false" outlineLevel="0" collapsed="false">
      <c r="A6" s="72" t="s">
        <v>245</v>
      </c>
      <c r="B6" s="76" t="s">
        <v>246</v>
      </c>
      <c r="C6" s="72" t="n">
        <f aca="false">IF(ISNUMBER(SEARCH(MODELO!$D$16,UN!D6)),MAX(UN!$C$2:C5)+1,0)</f>
        <v>0</v>
      </c>
      <c r="D6" s="52" t="str">
        <f aca="false">CONCATENATE(A6," - ",B6)</f>
        <v>AD - Receptacle, wooden</v>
      </c>
      <c r="F6" s="75" t="str">
        <f aca="false">IFERROR(VLOOKUP(ROWS($F$3:F6),$C$3:$D$380,2,FALSE()),"")</f>
        <v/>
      </c>
    </row>
    <row r="7" customFormat="false" ht="12.5" hidden="false" customHeight="false" outlineLevel="0" collapsed="false">
      <c r="A7" s="72" t="s">
        <v>247</v>
      </c>
      <c r="B7" s="76" t="s">
        <v>248</v>
      </c>
      <c r="C7" s="72" t="n">
        <f aca="false">IF(ISNUMBER(SEARCH(MODELO!$D$16,UN!D7)),MAX(UN!$C$2:C6)+1,0)</f>
        <v>0</v>
      </c>
      <c r="D7" s="52" t="str">
        <f aca="false">CONCATENATE(A7," - ",B7)</f>
        <v>AE - Aerosol</v>
      </c>
      <c r="F7" s="75" t="str">
        <f aca="false">IFERROR(VLOOKUP(ROWS($F$3:F7),$C$3:$D$380,2,FALSE()),"")</f>
        <v/>
      </c>
    </row>
    <row r="8" customFormat="false" ht="12.5" hidden="false" customHeight="false" outlineLevel="0" collapsed="false">
      <c r="A8" s="72" t="s">
        <v>249</v>
      </c>
      <c r="B8" s="76" t="s">
        <v>250</v>
      </c>
      <c r="C8" s="72" t="n">
        <f aca="false">IF(ISNUMBER(SEARCH(MODELO!$D$16,UN!D8)),MAX(UN!$C$2:C7)+1,0)</f>
        <v>0</v>
      </c>
      <c r="D8" s="52" t="str">
        <f aca="false">CONCATENATE(A8," - ",B8)</f>
        <v>AF - Pallet, modular, collars 80cms * 60cms</v>
      </c>
      <c r="F8" s="75" t="str">
        <f aca="false">IFERROR(VLOOKUP(ROWS($F$3:F8),$C$3:$D$380,2,FALSE()),"")</f>
        <v/>
      </c>
    </row>
    <row r="9" customFormat="false" ht="12.5" hidden="false" customHeight="false" outlineLevel="0" collapsed="false">
      <c r="A9" s="72" t="s">
        <v>251</v>
      </c>
      <c r="B9" s="76" t="s">
        <v>252</v>
      </c>
      <c r="C9" s="72" t="n">
        <f aca="false">IF(ISNUMBER(SEARCH(MODELO!$D$16,UN!D9)),MAX(UN!$C$2:C8)+1,0)</f>
        <v>0</v>
      </c>
      <c r="D9" s="52" t="str">
        <f aca="false">CONCATENATE(A9," - ",B9)</f>
        <v>AG - Pallet, shrinkwrapped</v>
      </c>
      <c r="F9" s="75" t="str">
        <f aca="false">IFERROR(VLOOKUP(ROWS($F$3:F9),$C$3:$D$380,2,FALSE()),"")</f>
        <v/>
      </c>
    </row>
    <row r="10" customFormat="false" ht="12.5" hidden="false" customHeight="false" outlineLevel="0" collapsed="false">
      <c r="A10" s="72" t="s">
        <v>253</v>
      </c>
      <c r="B10" s="76" t="s">
        <v>254</v>
      </c>
      <c r="C10" s="72" t="n">
        <f aca="false">IF(ISNUMBER(SEARCH(MODELO!$D$16,UN!D10)),MAX(UN!$C$2:C9)+1,0)</f>
        <v>0</v>
      </c>
      <c r="D10" s="52" t="str">
        <f aca="false">CONCATENATE(A10," - ",B10)</f>
        <v>AH - Pallet, 100cms * 110cms</v>
      </c>
      <c r="F10" s="75" t="str">
        <f aca="false">IFERROR(VLOOKUP(ROWS($F$3:F10),$C$3:$D$380,2,FALSE()),"")</f>
        <v/>
      </c>
    </row>
    <row r="11" customFormat="false" ht="12.5" hidden="false" customHeight="false" outlineLevel="0" collapsed="false">
      <c r="A11" s="72" t="s">
        <v>255</v>
      </c>
      <c r="B11" s="76" t="s">
        <v>256</v>
      </c>
      <c r="C11" s="72" t="n">
        <f aca="false">IF(ISNUMBER(SEARCH(MODELO!$D$16,UN!D11)),MAX(UN!$C$2:C10)+1,0)</f>
        <v>0</v>
      </c>
      <c r="D11" s="52" t="str">
        <f aca="false">CONCATENATE(A11," - ",B11)</f>
        <v>AI - Clamshell</v>
      </c>
      <c r="F11" s="75" t="str">
        <f aca="false">IFERROR(VLOOKUP(ROWS($F$3:F11),$C$3:$D$380,2,FALSE()),"")</f>
        <v/>
      </c>
    </row>
    <row r="12" customFormat="false" ht="12.5" hidden="false" customHeight="false" outlineLevel="0" collapsed="false">
      <c r="A12" s="72" t="s">
        <v>257</v>
      </c>
      <c r="B12" s="76" t="s">
        <v>258</v>
      </c>
      <c r="C12" s="72" t="n">
        <f aca="false">IF(ISNUMBER(SEARCH(MODELO!$D$16,UN!D12)),MAX(UN!$C$2:C11)+1,0)</f>
        <v>0</v>
      </c>
      <c r="D12" s="52" t="str">
        <f aca="false">CONCATENATE(A12," - ",B12)</f>
        <v>AJ - Cone</v>
      </c>
      <c r="F12" s="75" t="str">
        <f aca="false">IFERROR(VLOOKUP(ROWS($F$3:F12),$C$3:$D$380,2,FALSE()),"")</f>
        <v/>
      </c>
    </row>
    <row r="13" customFormat="false" ht="12.5" hidden="false" customHeight="false" outlineLevel="0" collapsed="false">
      <c r="A13" s="72" t="s">
        <v>259</v>
      </c>
      <c r="B13" s="76" t="s">
        <v>260</v>
      </c>
      <c r="C13" s="72" t="n">
        <f aca="false">IF(ISNUMBER(SEARCH(MODELO!$D$16,UN!D13)),MAX(UN!$C$2:C12)+1,0)</f>
        <v>0</v>
      </c>
      <c r="D13" s="52" t="str">
        <f aca="false">CONCATENATE(A13," - ",B13)</f>
        <v>AL - Ball</v>
      </c>
      <c r="F13" s="75" t="str">
        <f aca="false">IFERROR(VLOOKUP(ROWS($F$3:F13),$C$3:$D$380,2,FALSE()),"")</f>
        <v/>
      </c>
    </row>
    <row r="14" customFormat="false" ht="12.5" hidden="false" customHeight="false" outlineLevel="0" collapsed="false">
      <c r="A14" s="72" t="s">
        <v>261</v>
      </c>
      <c r="B14" s="76" t="s">
        <v>262</v>
      </c>
      <c r="C14" s="72" t="n">
        <f aca="false">IF(ISNUMBER(SEARCH(MODELO!$D$16,UN!D14)),MAX(UN!$C$2:C13)+1,0)</f>
        <v>0</v>
      </c>
      <c r="D14" s="52" t="str">
        <f aca="false">CONCATENATE(A14," - ",B14)</f>
        <v>AM - Ampoule, non-protected</v>
      </c>
      <c r="F14" s="75" t="str">
        <f aca="false">IFERROR(VLOOKUP(ROWS($F$3:F14),$C$3:$D$380,2,FALSE()),"")</f>
        <v/>
      </c>
    </row>
    <row r="15" customFormat="false" ht="12.5" hidden="false" customHeight="false" outlineLevel="0" collapsed="false">
      <c r="A15" s="72" t="s">
        <v>263</v>
      </c>
      <c r="B15" s="76" t="s">
        <v>264</v>
      </c>
      <c r="C15" s="72" t="n">
        <f aca="false">IF(ISNUMBER(SEARCH(MODELO!$D$16,UN!D15)),MAX(UN!$C$2:C14)+1,0)</f>
        <v>0</v>
      </c>
      <c r="D15" s="52" t="str">
        <f aca="false">CONCATENATE(A15," - ",B15)</f>
        <v>AP - Ampoule, protected</v>
      </c>
      <c r="F15" s="75" t="str">
        <f aca="false">IFERROR(VLOOKUP(ROWS($F$3:F15),$C$3:$D$380,2,FALSE()),"")</f>
        <v/>
      </c>
    </row>
    <row r="16" customFormat="false" ht="12.5" hidden="false" customHeight="false" outlineLevel="0" collapsed="false">
      <c r="A16" s="72" t="s">
        <v>265</v>
      </c>
      <c r="B16" s="76" t="s">
        <v>266</v>
      </c>
      <c r="C16" s="72" t="n">
        <f aca="false">IF(ISNUMBER(SEARCH(MODELO!$D$16,UN!D16)),MAX(UN!$C$2:C15)+1,0)</f>
        <v>0</v>
      </c>
      <c r="D16" s="52" t="str">
        <f aca="false">CONCATENATE(A16," - ",B16)</f>
        <v>AT - Atomizer</v>
      </c>
      <c r="F16" s="75" t="str">
        <f aca="false">IFERROR(VLOOKUP(ROWS($F$3:F16),$C$3:$D$380,2,FALSE()),"")</f>
        <v/>
      </c>
    </row>
    <row r="17" customFormat="false" ht="12.5" hidden="false" customHeight="false" outlineLevel="0" collapsed="false">
      <c r="A17" s="72" t="s">
        <v>267</v>
      </c>
      <c r="B17" s="76" t="s">
        <v>268</v>
      </c>
      <c r="C17" s="72" t="n">
        <f aca="false">IF(ISNUMBER(SEARCH(MODELO!$D$16,UN!D17)),MAX(UN!$C$2:C16)+1,0)</f>
        <v>0</v>
      </c>
      <c r="D17" s="52" t="str">
        <f aca="false">CONCATENATE(A17," - ",B17)</f>
        <v>AV - Capsule</v>
      </c>
      <c r="F17" s="75" t="str">
        <f aca="false">IFERROR(VLOOKUP(ROWS($F$3:F17),$C$3:$D$380,2,FALSE()),"")</f>
        <v/>
      </c>
    </row>
    <row r="18" customFormat="false" ht="12.5" hidden="false" customHeight="false" outlineLevel="0" collapsed="false">
      <c r="A18" s="72" t="s">
        <v>269</v>
      </c>
      <c r="B18" s="76" t="s">
        <v>270</v>
      </c>
      <c r="C18" s="72" t="n">
        <f aca="false">IF(ISNUMBER(SEARCH(MODELO!$D$16,UN!D18)),MAX(UN!$C$2:C17)+1,0)</f>
        <v>0</v>
      </c>
      <c r="D18" s="52" t="str">
        <f aca="false">CONCATENATE(A18," - ",B18)</f>
        <v>BA - Barrel</v>
      </c>
      <c r="F18" s="75" t="str">
        <f aca="false">IFERROR(VLOOKUP(ROWS($F$3:F18),$C$3:$D$380,2,FALSE()),"")</f>
        <v/>
      </c>
    </row>
    <row r="19" customFormat="false" ht="12.5" hidden="false" customHeight="false" outlineLevel="0" collapsed="false">
      <c r="A19" s="72" t="s">
        <v>271</v>
      </c>
      <c r="B19" s="76" t="s">
        <v>272</v>
      </c>
      <c r="C19" s="72" t="n">
        <f aca="false">IF(ISNUMBER(SEARCH(MODELO!$D$16,UN!D19)),MAX(UN!$C$2:C18)+1,0)</f>
        <v>0</v>
      </c>
      <c r="D19" s="52" t="str">
        <f aca="false">CONCATENATE(A19," - ",B19)</f>
        <v>BB - Bobbin</v>
      </c>
      <c r="F19" s="75" t="str">
        <f aca="false">IFERROR(VLOOKUP(ROWS($F$3:F19),$C$3:$D$380,2,FALSE()),"")</f>
        <v/>
      </c>
    </row>
    <row r="20" customFormat="false" ht="12.5" hidden="false" customHeight="false" outlineLevel="0" collapsed="false">
      <c r="A20" s="72" t="s">
        <v>273</v>
      </c>
      <c r="B20" s="76" t="s">
        <v>274</v>
      </c>
      <c r="C20" s="72" t="n">
        <f aca="false">IF(ISNUMBER(SEARCH(MODELO!$D$16,UN!D20)),MAX(UN!$C$2:C19)+1,0)</f>
        <v>0</v>
      </c>
      <c r="D20" s="52" t="str">
        <f aca="false">CONCATENATE(A20," - ",B20)</f>
        <v>BC - Bottlecrate, bottlerack</v>
      </c>
      <c r="F20" s="75" t="str">
        <f aca="false">IFERROR(VLOOKUP(ROWS($F$3:F20),$C$3:$D$380,2,FALSE()),"")</f>
        <v/>
      </c>
    </row>
    <row r="21" customFormat="false" ht="12.5" hidden="false" customHeight="false" outlineLevel="0" collapsed="false">
      <c r="A21" s="72" t="s">
        <v>275</v>
      </c>
      <c r="B21" s="76" t="s">
        <v>276</v>
      </c>
      <c r="C21" s="72" t="n">
        <f aca="false">IF(ISNUMBER(SEARCH(MODELO!$D$16,UN!D21)),MAX(UN!$C$2:C20)+1,0)</f>
        <v>0</v>
      </c>
      <c r="D21" s="52" t="str">
        <f aca="false">CONCATENATE(A21," - ",B21)</f>
        <v>BD - Board</v>
      </c>
      <c r="F21" s="75" t="str">
        <f aca="false">IFERROR(VLOOKUP(ROWS($F$3:F21),$C$3:$D$380,2,FALSE()),"")</f>
        <v/>
      </c>
    </row>
    <row r="22" customFormat="false" ht="12.5" hidden="false" customHeight="false" outlineLevel="0" collapsed="false">
      <c r="A22" s="72" t="s">
        <v>277</v>
      </c>
      <c r="B22" s="76" t="s">
        <v>278</v>
      </c>
      <c r="C22" s="72" t="n">
        <f aca="false">IF(ISNUMBER(SEARCH(MODELO!$D$16,UN!D22)),MAX(UN!$C$2:C21)+1,0)</f>
        <v>0</v>
      </c>
      <c r="D22" s="52" t="str">
        <f aca="false">CONCATENATE(A22," - ",B22)</f>
        <v>BE - Bundle</v>
      </c>
      <c r="F22" s="75" t="str">
        <f aca="false">IFERROR(VLOOKUP(ROWS($F$3:F22),$C$3:$D$380,2,FALSE()),"")</f>
        <v/>
      </c>
    </row>
    <row r="23" customFormat="false" ht="12.5" hidden="false" customHeight="false" outlineLevel="0" collapsed="false">
      <c r="A23" s="72" t="s">
        <v>279</v>
      </c>
      <c r="B23" s="76" t="s">
        <v>280</v>
      </c>
      <c r="C23" s="72" t="n">
        <f aca="false">IF(ISNUMBER(SEARCH(MODELO!$D$16,UN!D23)),MAX(UN!$C$2:C22)+1,0)</f>
        <v>0</v>
      </c>
      <c r="D23" s="52" t="str">
        <f aca="false">CONCATENATE(A23," - ",B23)</f>
        <v>BF - Ballon, non protected</v>
      </c>
      <c r="F23" s="75" t="str">
        <f aca="false">IFERROR(VLOOKUP(ROWS($F$3:F23),$C$3:$D$380,2,FALSE()),"")</f>
        <v/>
      </c>
    </row>
    <row r="24" customFormat="false" ht="12.5" hidden="false" customHeight="false" outlineLevel="0" collapsed="false">
      <c r="A24" s="72" t="s">
        <v>281</v>
      </c>
      <c r="B24" s="76" t="s">
        <v>282</v>
      </c>
      <c r="C24" s="72" t="n">
        <f aca="false">IF(ISNUMBER(SEARCH(MODELO!$D$16,UN!D24)),MAX(UN!$C$2:C23)+1,0)</f>
        <v>0</v>
      </c>
      <c r="D24" s="52" t="str">
        <f aca="false">CONCATENATE(A24," - ",B24)</f>
        <v>BG - Bag</v>
      </c>
      <c r="F24" s="75" t="str">
        <f aca="false">IFERROR(VLOOKUP(ROWS($F$3:F24),$C$3:$D$380,2,FALSE()),"")</f>
        <v/>
      </c>
    </row>
    <row r="25" customFormat="false" ht="12.5" hidden="false" customHeight="false" outlineLevel="0" collapsed="false">
      <c r="A25" s="72" t="s">
        <v>283</v>
      </c>
      <c r="B25" s="76" t="s">
        <v>284</v>
      </c>
      <c r="C25" s="72" t="n">
        <f aca="false">IF(ISNUMBER(SEARCH(MODELO!$D$16,UN!D25)),MAX(UN!$C$2:C24)+1,0)</f>
        <v>0</v>
      </c>
      <c r="D25" s="52" t="str">
        <f aca="false">CONCATENATE(A25," - ",B25)</f>
        <v>BH - Bunch</v>
      </c>
      <c r="F25" s="75" t="str">
        <f aca="false">IFERROR(VLOOKUP(ROWS($F$3:F25),$C$3:$D$380,2,FALSE()),"")</f>
        <v/>
      </c>
    </row>
    <row r="26" customFormat="false" ht="12.5" hidden="false" customHeight="false" outlineLevel="0" collapsed="false">
      <c r="A26" s="72" t="s">
        <v>285</v>
      </c>
      <c r="B26" s="76" t="s">
        <v>286</v>
      </c>
      <c r="C26" s="72" t="n">
        <f aca="false">IF(ISNUMBER(SEARCH(MODELO!$D$16,UN!D26)),MAX(UN!$C$2:C25)+1,0)</f>
        <v>0</v>
      </c>
      <c r="D26" s="52" t="str">
        <f aca="false">CONCATENATE(A26," - ",B26)</f>
        <v>BI - Bin</v>
      </c>
      <c r="F26" s="75" t="str">
        <f aca="false">IFERROR(VLOOKUP(ROWS($F$3:F26),$C$3:$D$380,2,FALSE()),"")</f>
        <v/>
      </c>
    </row>
    <row r="27" customFormat="false" ht="12.5" hidden="false" customHeight="false" outlineLevel="0" collapsed="false">
      <c r="A27" s="72" t="s">
        <v>287</v>
      </c>
      <c r="B27" s="76" t="s">
        <v>288</v>
      </c>
      <c r="C27" s="72" t="n">
        <f aca="false">IF(ISNUMBER(SEARCH(MODELO!$D$16,UN!D27)),MAX(UN!$C$2:C26)+1,0)</f>
        <v>0</v>
      </c>
      <c r="D27" s="52" t="str">
        <f aca="false">CONCATENATE(A27," - ",B27)</f>
        <v>BJ - Bucket</v>
      </c>
      <c r="F27" s="75" t="str">
        <f aca="false">IFERROR(VLOOKUP(ROWS($F$3:F27),$C$3:$D$380,2,FALSE()),"")</f>
        <v/>
      </c>
    </row>
    <row r="28" customFormat="false" ht="12.5" hidden="false" customHeight="false" outlineLevel="0" collapsed="false">
      <c r="A28" s="72" t="s">
        <v>289</v>
      </c>
      <c r="B28" s="76" t="s">
        <v>290</v>
      </c>
      <c r="C28" s="72" t="n">
        <f aca="false">IF(ISNUMBER(SEARCH(MODELO!$D$16,UN!D28)),MAX(UN!$C$2:C27)+1,0)</f>
        <v>0</v>
      </c>
      <c r="D28" s="52" t="str">
        <f aca="false">CONCATENATE(A28," - ",B28)</f>
        <v>BK - Basket</v>
      </c>
      <c r="F28" s="75" t="str">
        <f aca="false">IFERROR(VLOOKUP(ROWS($F$3:F28),$C$3:$D$380,2,FALSE()),"")</f>
        <v/>
      </c>
    </row>
    <row r="29" customFormat="false" ht="12.5" hidden="false" customHeight="false" outlineLevel="0" collapsed="false">
      <c r="A29" s="72" t="s">
        <v>291</v>
      </c>
      <c r="B29" s="76" t="s">
        <v>292</v>
      </c>
      <c r="C29" s="72" t="n">
        <f aca="false">IF(ISNUMBER(SEARCH(MODELO!$D$16,UN!D29)),MAX(UN!$C$2:C28)+1,0)</f>
        <v>0</v>
      </c>
      <c r="D29" s="52" t="str">
        <f aca="false">CONCATENATE(A29," - ",B29)</f>
        <v>BL - Bale, compressed</v>
      </c>
      <c r="F29" s="75" t="str">
        <f aca="false">IFERROR(VLOOKUP(ROWS($F$3:F29),$C$3:$D$380,2,FALSE()),"")</f>
        <v/>
      </c>
    </row>
    <row r="30" customFormat="false" ht="12.5" hidden="false" customHeight="false" outlineLevel="0" collapsed="false">
      <c r="A30" s="72" t="s">
        <v>293</v>
      </c>
      <c r="B30" s="76" t="s">
        <v>294</v>
      </c>
      <c r="C30" s="72" t="n">
        <f aca="false">IF(ISNUMBER(SEARCH(MODELO!$D$16,UN!D30)),MAX(UN!$C$2:C29)+1,0)</f>
        <v>0</v>
      </c>
      <c r="D30" s="52" t="str">
        <f aca="false">CONCATENATE(A30," - ",B30)</f>
        <v>BM - Basin</v>
      </c>
      <c r="F30" s="75" t="str">
        <f aca="false">IFERROR(VLOOKUP(ROWS($F$3:F30),$C$3:$D$380,2,FALSE()),"")</f>
        <v/>
      </c>
    </row>
    <row r="31" customFormat="false" ht="12.5" hidden="false" customHeight="false" outlineLevel="0" collapsed="false">
      <c r="A31" s="72" t="s">
        <v>295</v>
      </c>
      <c r="B31" s="76" t="s">
        <v>296</v>
      </c>
      <c r="C31" s="72" t="n">
        <f aca="false">IF(ISNUMBER(SEARCH(MODELO!$D$16,UN!D31)),MAX(UN!$C$2:C30)+1,0)</f>
        <v>0</v>
      </c>
      <c r="D31" s="52" t="str">
        <f aca="false">CONCATENATE(A31," - ",B31)</f>
        <v>BN - Bale, non-compressed</v>
      </c>
      <c r="F31" s="75" t="str">
        <f aca="false">IFERROR(VLOOKUP(ROWS($F$3:F31),$C$3:$D$380,2,FALSE()),"")</f>
        <v/>
      </c>
    </row>
    <row r="32" customFormat="false" ht="12.5" hidden="false" customHeight="false" outlineLevel="0" collapsed="false">
      <c r="A32" s="72" t="s">
        <v>297</v>
      </c>
      <c r="B32" s="76" t="s">
        <v>298</v>
      </c>
      <c r="C32" s="72" t="n">
        <f aca="false">IF(ISNUMBER(SEARCH(MODELO!$D$16,UN!D32)),MAX(UN!$C$2:C31)+1,0)</f>
        <v>0</v>
      </c>
      <c r="D32" s="52" t="str">
        <f aca="false">CONCATENATE(A32," - ",B32)</f>
        <v>BO - Bottle, non-protected, cylindrical</v>
      </c>
      <c r="F32" s="75" t="str">
        <f aca="false">IFERROR(VLOOKUP(ROWS($F$3:F32),$C$3:$D$380,2,FALSE()),"")</f>
        <v/>
      </c>
    </row>
    <row r="33" customFormat="false" ht="12.5" hidden="false" customHeight="false" outlineLevel="0" collapsed="false">
      <c r="A33" s="72" t="s">
        <v>299</v>
      </c>
      <c r="B33" s="76" t="s">
        <v>300</v>
      </c>
      <c r="C33" s="72" t="n">
        <f aca="false">IF(ISNUMBER(SEARCH(MODELO!$D$16,UN!D33)),MAX(UN!$C$2:C32)+1,0)</f>
        <v>0</v>
      </c>
      <c r="D33" s="52" t="str">
        <f aca="false">CONCATENATE(A33," - ",B33)</f>
        <v>BP - Ballon, protected</v>
      </c>
      <c r="F33" s="75" t="str">
        <f aca="false">IFERROR(VLOOKUP(ROWS($F$3:F33),$C$3:$D$380,2,FALSE()),"")</f>
        <v/>
      </c>
    </row>
    <row r="34" customFormat="false" ht="12.5" hidden="false" customHeight="false" outlineLevel="0" collapsed="false">
      <c r="A34" s="72" t="s">
        <v>301</v>
      </c>
      <c r="B34" s="76" t="s">
        <v>302</v>
      </c>
      <c r="C34" s="72" t="n">
        <f aca="false">IF(ISNUMBER(SEARCH(MODELO!$D$16,UN!D34)),MAX(UN!$C$2:C33)+1,0)</f>
        <v>0</v>
      </c>
      <c r="D34" s="52" t="str">
        <f aca="false">CONCATENATE(A34," - ",B34)</f>
        <v>BQ - Bottle, protected, cylindrical</v>
      </c>
      <c r="F34" s="75" t="str">
        <f aca="false">IFERROR(VLOOKUP(ROWS($F$3:F34),$C$3:$D$380,2,FALSE()),"")</f>
        <v/>
      </c>
    </row>
    <row r="35" customFormat="false" ht="12.5" hidden="false" customHeight="false" outlineLevel="0" collapsed="false">
      <c r="A35" s="72" t="s">
        <v>303</v>
      </c>
      <c r="B35" s="76" t="s">
        <v>304</v>
      </c>
      <c r="C35" s="72" t="n">
        <f aca="false">IF(ISNUMBER(SEARCH(MODELO!$D$16,UN!D35)),MAX(UN!$C$2:C34)+1,0)</f>
        <v>0</v>
      </c>
      <c r="D35" s="52" t="str">
        <f aca="false">CONCATENATE(A35," - ",B35)</f>
        <v>BR - Bar</v>
      </c>
      <c r="F35" s="75" t="str">
        <f aca="false">IFERROR(VLOOKUP(ROWS($F$3:F35),$C$3:$D$380,2,FALSE()),"")</f>
        <v/>
      </c>
    </row>
    <row r="36" customFormat="false" ht="12.5" hidden="false" customHeight="false" outlineLevel="0" collapsed="false">
      <c r="A36" s="72" t="s">
        <v>305</v>
      </c>
      <c r="B36" s="76" t="s">
        <v>306</v>
      </c>
      <c r="C36" s="72" t="n">
        <f aca="false">IF(ISNUMBER(SEARCH(MODELO!$D$16,UN!D36)),MAX(UN!$C$2:C35)+1,0)</f>
        <v>0</v>
      </c>
      <c r="D36" s="52" t="str">
        <f aca="false">CONCATENATE(A36," - ",B36)</f>
        <v>BS - Bottle, non-protected, bulbous</v>
      </c>
      <c r="F36" s="75" t="str">
        <f aca="false">IFERROR(VLOOKUP(ROWS($F$3:F36),$C$3:$D$380,2,FALSE()),"")</f>
        <v/>
      </c>
    </row>
    <row r="37" customFormat="false" ht="12.5" hidden="false" customHeight="false" outlineLevel="0" collapsed="false">
      <c r="A37" s="72" t="s">
        <v>307</v>
      </c>
      <c r="B37" s="76" t="s">
        <v>308</v>
      </c>
      <c r="C37" s="72" t="n">
        <f aca="false">IF(ISNUMBER(SEARCH(MODELO!$D$16,UN!D37)),MAX(UN!$C$2:C36)+1,0)</f>
        <v>0</v>
      </c>
      <c r="D37" s="52" t="str">
        <f aca="false">CONCATENATE(A37," - ",B37)</f>
        <v>BT - Bolt</v>
      </c>
      <c r="F37" s="75" t="str">
        <f aca="false">IFERROR(VLOOKUP(ROWS($F$3:F37),$C$3:$D$380,2,FALSE()),"")</f>
        <v/>
      </c>
    </row>
    <row r="38" customFormat="false" ht="12.5" hidden="false" customHeight="false" outlineLevel="0" collapsed="false">
      <c r="A38" s="72" t="s">
        <v>309</v>
      </c>
      <c r="B38" s="76" t="s">
        <v>310</v>
      </c>
      <c r="C38" s="72" t="n">
        <f aca="false">IF(ISNUMBER(SEARCH(MODELO!$D$16,UN!D38)),MAX(UN!$C$2:C37)+1,0)</f>
        <v>0</v>
      </c>
      <c r="D38" s="52" t="str">
        <f aca="false">CONCATENATE(A38," - ",B38)</f>
        <v>BU - Butt</v>
      </c>
      <c r="F38" s="75" t="str">
        <f aca="false">IFERROR(VLOOKUP(ROWS($F$3:F38),$C$3:$D$380,2,FALSE()),"")</f>
        <v/>
      </c>
    </row>
    <row r="39" customFormat="false" ht="12.5" hidden="false" customHeight="false" outlineLevel="0" collapsed="false">
      <c r="A39" s="72" t="s">
        <v>311</v>
      </c>
      <c r="B39" s="76" t="s">
        <v>312</v>
      </c>
      <c r="C39" s="72" t="n">
        <f aca="false">IF(ISNUMBER(SEARCH(MODELO!$D$16,UN!D39)),MAX(UN!$C$2:C38)+1,0)</f>
        <v>0</v>
      </c>
      <c r="D39" s="52" t="str">
        <f aca="false">CONCATENATE(A39," - ",B39)</f>
        <v>BV - Bottle, protected, bulbous</v>
      </c>
      <c r="F39" s="75" t="str">
        <f aca="false">IFERROR(VLOOKUP(ROWS($F$3:F39),$C$3:$D$380,2,FALSE()),"")</f>
        <v/>
      </c>
    </row>
    <row r="40" customFormat="false" ht="12.5" hidden="false" customHeight="false" outlineLevel="0" collapsed="false">
      <c r="A40" s="72" t="s">
        <v>313</v>
      </c>
      <c r="B40" s="76" t="s">
        <v>314</v>
      </c>
      <c r="C40" s="72" t="n">
        <f aca="false">IF(ISNUMBER(SEARCH(MODELO!$D$16,UN!D40)),MAX(UN!$C$2:C39)+1,0)</f>
        <v>0</v>
      </c>
      <c r="D40" s="52" t="str">
        <f aca="false">CONCATENATE(A40," - ",B40)</f>
        <v>BW - Box, for liquids</v>
      </c>
      <c r="F40" s="75" t="str">
        <f aca="false">IFERROR(VLOOKUP(ROWS($F$3:F40),$C$3:$D$380,2,FALSE()),"")</f>
        <v/>
      </c>
    </row>
    <row r="41" customFormat="false" ht="12.5" hidden="false" customHeight="false" outlineLevel="0" collapsed="false">
      <c r="A41" s="72" t="s">
        <v>315</v>
      </c>
      <c r="B41" s="76" t="s">
        <v>316</v>
      </c>
      <c r="C41" s="72" t="n">
        <f aca="false">IF(ISNUMBER(SEARCH(MODELO!$D$16,UN!D41)),MAX(UN!$C$2:C40)+1,0)</f>
        <v>0</v>
      </c>
      <c r="D41" s="52" t="str">
        <f aca="false">CONCATENATE(A41," - ",B41)</f>
        <v>BX - Box</v>
      </c>
      <c r="F41" s="75" t="str">
        <f aca="false">IFERROR(VLOOKUP(ROWS($F$3:F41),$C$3:$D$380,2,FALSE()),"")</f>
        <v/>
      </c>
    </row>
    <row r="42" customFormat="false" ht="12.5" hidden="false" customHeight="false" outlineLevel="0" collapsed="false">
      <c r="A42" s="72" t="s">
        <v>317</v>
      </c>
      <c r="B42" s="76" t="s">
        <v>318</v>
      </c>
      <c r="C42" s="72" t="n">
        <f aca="false">IF(ISNUMBER(SEARCH(MODELO!$D$16,UN!D42)),MAX(UN!$C$2:C41)+1,0)</f>
        <v>0</v>
      </c>
      <c r="D42" s="52" t="str">
        <f aca="false">CONCATENATE(A42," - ",B42)</f>
        <v>BY - Board, in bundle/bunch/truss</v>
      </c>
      <c r="F42" s="75" t="str">
        <f aca="false">IFERROR(VLOOKUP(ROWS($F$3:F42),$C$3:$D$380,2,FALSE()),"")</f>
        <v/>
      </c>
    </row>
    <row r="43" customFormat="false" ht="12.5" hidden="false" customHeight="false" outlineLevel="0" collapsed="false">
      <c r="A43" s="72" t="s">
        <v>319</v>
      </c>
      <c r="B43" s="76" t="s">
        <v>320</v>
      </c>
      <c r="C43" s="72" t="n">
        <f aca="false">IF(ISNUMBER(SEARCH(MODELO!$D$16,UN!D43)),MAX(UN!$C$2:C42)+1,0)</f>
        <v>0</v>
      </c>
      <c r="D43" s="52" t="str">
        <f aca="false">CONCATENATE(A43," - ",B43)</f>
        <v>BZ - Bars, in bundle/bunch/truss</v>
      </c>
      <c r="F43" s="75" t="str">
        <f aca="false">IFERROR(VLOOKUP(ROWS($F$3:F43),$C$3:$D$380,2,FALSE()),"")</f>
        <v/>
      </c>
    </row>
    <row r="44" customFormat="false" ht="12.5" hidden="false" customHeight="false" outlineLevel="0" collapsed="false">
      <c r="A44" s="72" t="s">
        <v>321</v>
      </c>
      <c r="B44" s="76" t="s">
        <v>322</v>
      </c>
      <c r="C44" s="72" t="n">
        <f aca="false">IF(ISNUMBER(SEARCH(MODELO!$D$16,UN!D44)),MAX(UN!$C$2:C43)+1,0)</f>
        <v>0</v>
      </c>
      <c r="D44" s="52" t="str">
        <f aca="false">CONCATENATE(A44," - ",B44)</f>
        <v>B4 - Belt</v>
      </c>
      <c r="F44" s="75" t="str">
        <f aca="false">IFERROR(VLOOKUP(ROWS($F$3:F44),$C$3:$D$380,2,FALSE()),"")</f>
        <v/>
      </c>
    </row>
    <row r="45" customFormat="false" ht="12.5" hidden="false" customHeight="false" outlineLevel="0" collapsed="false">
      <c r="A45" s="72" t="s">
        <v>323</v>
      </c>
      <c r="B45" s="76" t="s">
        <v>324</v>
      </c>
      <c r="C45" s="72" t="n">
        <f aca="false">IF(ISNUMBER(SEARCH(MODELO!$D$16,UN!D45)),MAX(UN!$C$2:C44)+1,0)</f>
        <v>0</v>
      </c>
      <c r="D45" s="52" t="str">
        <f aca="false">CONCATENATE(A45," - ",B45)</f>
        <v>CA - Can, rectangular</v>
      </c>
      <c r="F45" s="75" t="str">
        <f aca="false">IFERROR(VLOOKUP(ROWS($F$3:F45),$C$3:$D$380,2,FALSE()),"")</f>
        <v/>
      </c>
    </row>
    <row r="46" customFormat="false" ht="12.5" hidden="false" customHeight="false" outlineLevel="0" collapsed="false">
      <c r="A46" s="72" t="s">
        <v>325</v>
      </c>
      <c r="B46" s="76" t="s">
        <v>326</v>
      </c>
      <c r="C46" s="72" t="n">
        <f aca="false">IF(ISNUMBER(SEARCH(MODELO!$D$16,UN!D46)),MAX(UN!$C$2:C45)+1,0)</f>
        <v>0</v>
      </c>
      <c r="D46" s="52" t="str">
        <f aca="false">CONCATENATE(A46," - ",B46)</f>
        <v>CB - Crate, beer</v>
      </c>
      <c r="F46" s="75" t="str">
        <f aca="false">IFERROR(VLOOKUP(ROWS($F$3:F46),$C$3:$D$380,2,FALSE()),"")</f>
        <v/>
      </c>
    </row>
    <row r="47" customFormat="false" ht="12.5" hidden="false" customHeight="false" outlineLevel="0" collapsed="false">
      <c r="A47" s="72" t="s">
        <v>327</v>
      </c>
      <c r="B47" s="76" t="s">
        <v>328</v>
      </c>
      <c r="C47" s="72" t="n">
        <f aca="false">IF(ISNUMBER(SEARCH(MODELO!$D$16,UN!D47)),MAX(UN!$C$2:C46)+1,0)</f>
        <v>0</v>
      </c>
      <c r="D47" s="52" t="str">
        <f aca="false">CONCATENATE(A47," - ",B47)</f>
        <v>CC - Churn</v>
      </c>
      <c r="F47" s="75" t="str">
        <f aca="false">IFERROR(VLOOKUP(ROWS($F$3:F47),$C$3:$D$380,2,FALSE()),"")</f>
        <v/>
      </c>
    </row>
    <row r="48" customFormat="false" ht="12.5" hidden="false" customHeight="false" outlineLevel="0" collapsed="false">
      <c r="A48" s="72" t="s">
        <v>329</v>
      </c>
      <c r="B48" s="76" t="s">
        <v>330</v>
      </c>
      <c r="C48" s="72" t="n">
        <f aca="false">IF(ISNUMBER(SEARCH(MODELO!$D$16,UN!D48)),MAX(UN!$C$2:C47)+1,0)</f>
        <v>0</v>
      </c>
      <c r="D48" s="52" t="str">
        <f aca="false">CONCATENATE(A48," - ",B48)</f>
        <v>CD - Can, with handle and spout</v>
      </c>
      <c r="F48" s="75" t="str">
        <f aca="false">IFERROR(VLOOKUP(ROWS($F$3:F48),$C$3:$D$380,2,FALSE()),"")</f>
        <v/>
      </c>
    </row>
    <row r="49" customFormat="false" ht="12.5" hidden="false" customHeight="false" outlineLevel="0" collapsed="false">
      <c r="A49" s="72" t="s">
        <v>331</v>
      </c>
      <c r="B49" s="76" t="s">
        <v>332</v>
      </c>
      <c r="C49" s="72" t="n">
        <f aca="false">IF(ISNUMBER(SEARCH(MODELO!$D$16,UN!D49)),MAX(UN!$C$2:C48)+1,0)</f>
        <v>0</v>
      </c>
      <c r="D49" s="52" t="str">
        <f aca="false">CONCATENATE(A49," - ",B49)</f>
        <v>CE - Creel</v>
      </c>
      <c r="F49" s="75" t="str">
        <f aca="false">IFERROR(VLOOKUP(ROWS($F$3:F49),$C$3:$D$380,2,FALSE()),"")</f>
        <v/>
      </c>
    </row>
    <row r="50" customFormat="false" ht="12.5" hidden="false" customHeight="false" outlineLevel="0" collapsed="false">
      <c r="A50" s="72" t="s">
        <v>333</v>
      </c>
      <c r="B50" s="76" t="s">
        <v>334</v>
      </c>
      <c r="C50" s="72" t="n">
        <f aca="false">IF(ISNUMBER(SEARCH(MODELO!$D$16,UN!D50)),MAX(UN!$C$2:C49)+1,0)</f>
        <v>0</v>
      </c>
      <c r="D50" s="52" t="str">
        <f aca="false">CONCATENATE(A50," - ",B50)</f>
        <v>CF - Coffer</v>
      </c>
      <c r="F50" s="75" t="str">
        <f aca="false">IFERROR(VLOOKUP(ROWS($F$3:F50),$C$3:$D$380,2,FALSE()),"")</f>
        <v/>
      </c>
    </row>
    <row r="51" customFormat="false" ht="12.5" hidden="false" customHeight="false" outlineLevel="0" collapsed="false">
      <c r="A51" s="72" t="s">
        <v>335</v>
      </c>
      <c r="B51" s="76" t="s">
        <v>336</v>
      </c>
      <c r="C51" s="72" t="n">
        <f aca="false">IF(ISNUMBER(SEARCH(MODELO!$D$16,UN!D51)),MAX(UN!$C$2:C50)+1,0)</f>
        <v>0</v>
      </c>
      <c r="D51" s="52" t="str">
        <f aca="false">CONCATENATE(A51," - ",B51)</f>
        <v>CG - Cage</v>
      </c>
      <c r="F51" s="75" t="str">
        <f aca="false">IFERROR(VLOOKUP(ROWS($F$3:F51),$C$3:$D$380,2,FALSE()),"")</f>
        <v/>
      </c>
    </row>
    <row r="52" customFormat="false" ht="12.5" hidden="false" customHeight="false" outlineLevel="0" collapsed="false">
      <c r="A52" s="72" t="s">
        <v>337</v>
      </c>
      <c r="B52" s="76" t="s">
        <v>338</v>
      </c>
      <c r="C52" s="72" t="n">
        <f aca="false">IF(ISNUMBER(SEARCH(MODELO!$D$16,UN!D52)),MAX(UN!$C$2:C51)+1,0)</f>
        <v>0</v>
      </c>
      <c r="D52" s="52" t="str">
        <f aca="false">CONCATENATE(A52," - ",B52)</f>
        <v>CH - Chest</v>
      </c>
      <c r="F52" s="75" t="str">
        <f aca="false">IFERROR(VLOOKUP(ROWS($F$3:F52),$C$3:$D$380,2,FALSE()),"")</f>
        <v/>
      </c>
    </row>
    <row r="53" customFormat="false" ht="12.5" hidden="false" customHeight="false" outlineLevel="0" collapsed="false">
      <c r="A53" s="72" t="s">
        <v>339</v>
      </c>
      <c r="B53" s="76" t="s">
        <v>340</v>
      </c>
      <c r="C53" s="72" t="n">
        <f aca="false">IF(ISNUMBER(SEARCH(MODELO!$D$16,UN!D53)),MAX(UN!$C$2:C52)+1,0)</f>
        <v>0</v>
      </c>
      <c r="D53" s="52" t="str">
        <f aca="false">CONCATENATE(A53," - ",B53)</f>
        <v>CI - Canister</v>
      </c>
      <c r="F53" s="75" t="str">
        <f aca="false">IFERROR(VLOOKUP(ROWS($F$3:F53),$C$3:$D$380,2,FALSE()),"")</f>
        <v/>
      </c>
    </row>
    <row r="54" customFormat="false" ht="12.5" hidden="false" customHeight="false" outlineLevel="0" collapsed="false">
      <c r="A54" s="72" t="s">
        <v>341</v>
      </c>
      <c r="B54" s="76" t="s">
        <v>342</v>
      </c>
      <c r="C54" s="72" t="n">
        <f aca="false">IF(ISNUMBER(SEARCH(MODELO!$D$16,UN!D54)),MAX(UN!$C$2:C53)+1,0)</f>
        <v>0</v>
      </c>
      <c r="D54" s="52" t="str">
        <f aca="false">CONCATENATE(A54," - ",B54)</f>
        <v>CJ - Coffin</v>
      </c>
      <c r="F54" s="75" t="str">
        <f aca="false">IFERROR(VLOOKUP(ROWS($F$3:F54),$C$3:$D$380,2,FALSE()),"")</f>
        <v/>
      </c>
    </row>
    <row r="55" customFormat="false" ht="12.5" hidden="false" customHeight="false" outlineLevel="0" collapsed="false">
      <c r="A55" s="72" t="s">
        <v>343</v>
      </c>
      <c r="B55" s="76" t="s">
        <v>344</v>
      </c>
      <c r="C55" s="72" t="n">
        <f aca="false">IF(ISNUMBER(SEARCH(MODELO!$D$16,UN!D55)),MAX(UN!$C$2:C54)+1,0)</f>
        <v>0</v>
      </c>
      <c r="D55" s="52" t="str">
        <f aca="false">CONCATENATE(A55," - ",B55)</f>
        <v>CK - Cask</v>
      </c>
      <c r="F55" s="75" t="str">
        <f aca="false">IFERROR(VLOOKUP(ROWS($F$3:F55),$C$3:$D$380,2,FALSE()),"")</f>
        <v/>
      </c>
    </row>
    <row r="56" customFormat="false" ht="12.5" hidden="false" customHeight="false" outlineLevel="0" collapsed="false">
      <c r="A56" s="72" t="s">
        <v>345</v>
      </c>
      <c r="B56" s="76" t="s">
        <v>346</v>
      </c>
      <c r="C56" s="72" t="n">
        <f aca="false">IF(ISNUMBER(SEARCH(MODELO!$D$16,UN!D56)),MAX(UN!$C$2:C55)+1,0)</f>
        <v>0</v>
      </c>
      <c r="D56" s="52" t="str">
        <f aca="false">CONCATENATE(A56," - ",B56)</f>
        <v>CL - Coil</v>
      </c>
      <c r="F56" s="75" t="str">
        <f aca="false">IFERROR(VLOOKUP(ROWS($F$3:F56),$C$3:$D$380,2,FALSE()),"")</f>
        <v/>
      </c>
    </row>
    <row r="57" customFormat="false" ht="12.5" hidden="false" customHeight="false" outlineLevel="0" collapsed="false">
      <c r="A57" s="72" t="s">
        <v>347</v>
      </c>
      <c r="B57" s="76" t="s">
        <v>348</v>
      </c>
      <c r="C57" s="72" t="n">
        <f aca="false">IF(ISNUMBER(SEARCH(MODELO!$D$16,UN!D57)),MAX(UN!$C$2:C56)+1,0)</f>
        <v>0</v>
      </c>
      <c r="D57" s="52" t="str">
        <f aca="false">CONCATENATE(A57," - ",B57)</f>
        <v>CM - Card</v>
      </c>
      <c r="F57" s="75" t="str">
        <f aca="false">IFERROR(VLOOKUP(ROWS($F$3:F57),$C$3:$D$380,2,FALSE()),"")</f>
        <v/>
      </c>
    </row>
    <row r="58" customFormat="false" ht="12.5" hidden="false" customHeight="false" outlineLevel="0" collapsed="false">
      <c r="A58" s="72" t="s">
        <v>349</v>
      </c>
      <c r="B58" s="76" t="s">
        <v>350</v>
      </c>
      <c r="C58" s="72" t="n">
        <f aca="false">IF(ISNUMBER(SEARCH(MODELO!$D$16,UN!D58)),MAX(UN!$C$2:C57)+1,0)</f>
        <v>0</v>
      </c>
      <c r="D58" s="52" t="str">
        <f aca="false">CONCATENATE(A58," - ",B58)</f>
        <v>CN - Container, not otherw. Specif. As transp</v>
      </c>
      <c r="F58" s="75" t="str">
        <f aca="false">IFERROR(VLOOKUP(ROWS($F$3:F58),$C$3:$D$380,2,FALSE()),"")</f>
        <v/>
      </c>
    </row>
    <row r="59" customFormat="false" ht="12.5" hidden="false" customHeight="false" outlineLevel="0" collapsed="false">
      <c r="A59" s="72" t="s">
        <v>351</v>
      </c>
      <c r="B59" s="76" t="s">
        <v>352</v>
      </c>
      <c r="C59" s="72" t="n">
        <f aca="false">IF(ISNUMBER(SEARCH(MODELO!$D$16,UN!D59)),MAX(UN!$C$2:C58)+1,0)</f>
        <v>0</v>
      </c>
      <c r="D59" s="52" t="str">
        <f aca="false">CONCATENATE(A59," - ",B59)</f>
        <v>CO - Carboy, non-protected</v>
      </c>
      <c r="F59" s="75" t="str">
        <f aca="false">IFERROR(VLOOKUP(ROWS($F$3:F59),$C$3:$D$380,2,FALSE()),"")</f>
        <v/>
      </c>
    </row>
    <row r="60" customFormat="false" ht="12.5" hidden="false" customHeight="false" outlineLevel="0" collapsed="false">
      <c r="A60" s="72" t="s">
        <v>353</v>
      </c>
      <c r="B60" s="76" t="s">
        <v>354</v>
      </c>
      <c r="C60" s="72" t="n">
        <f aca="false">IF(ISNUMBER(SEARCH(MODELO!$D$16,UN!D60)),MAX(UN!$C$2:C59)+1,0)</f>
        <v>0</v>
      </c>
      <c r="D60" s="52" t="str">
        <f aca="false">CONCATENATE(A60," - ",B60)</f>
        <v>CP - Carboy, protected</v>
      </c>
      <c r="F60" s="75" t="str">
        <f aca="false">IFERROR(VLOOKUP(ROWS($F$3:F60),$C$3:$D$380,2,FALSE()),"")</f>
        <v/>
      </c>
    </row>
    <row r="61" customFormat="false" ht="12.5" hidden="false" customHeight="false" outlineLevel="0" collapsed="false">
      <c r="A61" s="72" t="s">
        <v>355</v>
      </c>
      <c r="B61" s="76" t="s">
        <v>356</v>
      </c>
      <c r="C61" s="72" t="n">
        <f aca="false">IF(ISNUMBER(SEARCH(MODELO!$D$16,UN!D61)),MAX(UN!$C$2:C60)+1,0)</f>
        <v>0</v>
      </c>
      <c r="D61" s="52" t="str">
        <f aca="false">CONCATENATE(A61," - ",B61)</f>
        <v>CQ - Cartridge</v>
      </c>
      <c r="F61" s="75" t="str">
        <f aca="false">IFERROR(VLOOKUP(ROWS($F$3:F61),$C$3:$D$380,2,FALSE()),"")</f>
        <v/>
      </c>
    </row>
    <row r="62" customFormat="false" ht="12.5" hidden="false" customHeight="false" outlineLevel="0" collapsed="false">
      <c r="A62" s="72" t="s">
        <v>357</v>
      </c>
      <c r="B62" s="76" t="s">
        <v>358</v>
      </c>
      <c r="C62" s="72" t="n">
        <f aca="false">IF(ISNUMBER(SEARCH(MODELO!$D$16,UN!D62)),MAX(UN!$C$2:C61)+1,0)</f>
        <v>0</v>
      </c>
      <c r="D62" s="52" t="str">
        <f aca="false">CONCATENATE(A62," - ",B62)</f>
        <v>CR - Crate</v>
      </c>
      <c r="F62" s="75" t="str">
        <f aca="false">IFERROR(VLOOKUP(ROWS($F$3:F62),$C$3:$D$380,2,FALSE()),"")</f>
        <v/>
      </c>
    </row>
    <row r="63" customFormat="false" ht="12.5" hidden="false" customHeight="false" outlineLevel="0" collapsed="false">
      <c r="A63" s="72" t="s">
        <v>359</v>
      </c>
      <c r="B63" s="76" t="s">
        <v>360</v>
      </c>
      <c r="C63" s="72" t="n">
        <f aca="false">IF(ISNUMBER(SEARCH(MODELO!$D$16,UN!D63)),MAX(UN!$C$2:C62)+1,0)</f>
        <v>0</v>
      </c>
      <c r="D63" s="52" t="str">
        <f aca="false">CONCATENATE(A63," - ",B63)</f>
        <v>CS - Case</v>
      </c>
      <c r="F63" s="75" t="str">
        <f aca="false">IFERROR(VLOOKUP(ROWS($F$3:F63),$C$3:$D$380,2,FALSE()),"")</f>
        <v/>
      </c>
    </row>
    <row r="64" customFormat="false" ht="12.5" hidden="false" customHeight="false" outlineLevel="0" collapsed="false">
      <c r="A64" s="72" t="s">
        <v>361</v>
      </c>
      <c r="B64" s="76" t="s">
        <v>362</v>
      </c>
      <c r="C64" s="72" t="n">
        <f aca="false">IF(ISNUMBER(SEARCH(MODELO!$D$16,UN!D64)),MAX(UN!$C$2:C63)+1,0)</f>
        <v>0</v>
      </c>
      <c r="D64" s="52" t="str">
        <f aca="false">CONCATENATE(A64," - ",B64)</f>
        <v>CT - Carton</v>
      </c>
      <c r="F64" s="75" t="str">
        <f aca="false">IFERROR(VLOOKUP(ROWS($F$3:F64),$C$3:$D$380,2,FALSE()),"")</f>
        <v/>
      </c>
    </row>
    <row r="65" customFormat="false" ht="12.5" hidden="false" customHeight="false" outlineLevel="0" collapsed="false">
      <c r="A65" s="72" t="s">
        <v>363</v>
      </c>
      <c r="B65" s="76" t="s">
        <v>364</v>
      </c>
      <c r="C65" s="72" t="n">
        <f aca="false">IF(ISNUMBER(SEARCH(MODELO!$D$16,UN!D65)),MAX(UN!$C$2:C64)+1,0)</f>
        <v>0</v>
      </c>
      <c r="D65" s="52" t="str">
        <f aca="false">CONCATENATE(A65," - ",B65)</f>
        <v>CU - Cup</v>
      </c>
      <c r="F65" s="75" t="str">
        <f aca="false">IFERROR(VLOOKUP(ROWS($F$3:F65),$C$3:$D$380,2,FALSE()),"")</f>
        <v/>
      </c>
    </row>
    <row r="66" customFormat="false" ht="12.5" hidden="false" customHeight="false" outlineLevel="0" collapsed="false">
      <c r="A66" s="72" t="s">
        <v>365</v>
      </c>
      <c r="B66" s="76" t="s">
        <v>366</v>
      </c>
      <c r="C66" s="72" t="n">
        <f aca="false">IF(ISNUMBER(SEARCH(MODELO!$D$16,UN!D66)),MAX(UN!$C$2:C65)+1,0)</f>
        <v>0</v>
      </c>
      <c r="D66" s="52" t="str">
        <f aca="false">CONCATENATE(A66," - ",B66)</f>
        <v>CV - Cover</v>
      </c>
      <c r="F66" s="75" t="str">
        <f aca="false">IFERROR(VLOOKUP(ROWS($F$3:F66),$C$3:$D$380,2,FALSE()),"")</f>
        <v/>
      </c>
    </row>
    <row r="67" customFormat="false" ht="12.5" hidden="false" customHeight="false" outlineLevel="0" collapsed="false">
      <c r="A67" s="72" t="s">
        <v>367</v>
      </c>
      <c r="B67" s="76" t="s">
        <v>368</v>
      </c>
      <c r="C67" s="72" t="n">
        <f aca="false">IF(ISNUMBER(SEARCH(MODELO!$D$16,UN!D67)),MAX(UN!$C$2:C66)+1,0)</f>
        <v>0</v>
      </c>
      <c r="D67" s="52" t="str">
        <f aca="false">CONCATENATE(A67," - ",B67)</f>
        <v>CW - Cage, roll</v>
      </c>
      <c r="F67" s="75" t="str">
        <f aca="false">IFERROR(VLOOKUP(ROWS($F$3:F67),$C$3:$D$380,2,FALSE()),"")</f>
        <v/>
      </c>
    </row>
    <row r="68" customFormat="false" ht="12.5" hidden="false" customHeight="false" outlineLevel="0" collapsed="false">
      <c r="A68" s="72" t="s">
        <v>369</v>
      </c>
      <c r="B68" s="76" t="s">
        <v>370</v>
      </c>
      <c r="C68" s="72" t="n">
        <f aca="false">IF(ISNUMBER(SEARCH(MODELO!$D$16,UN!D68)),MAX(UN!$C$2:C67)+1,0)</f>
        <v>0</v>
      </c>
      <c r="D68" s="52" t="str">
        <f aca="false">CONCATENATE(A68," - ",B68)</f>
        <v>CX - Can, Cylindrical</v>
      </c>
      <c r="F68" s="75" t="str">
        <f aca="false">IFERROR(VLOOKUP(ROWS($F$3:F68),$C$3:$D$380,2,FALSE()),"")</f>
        <v/>
      </c>
    </row>
    <row r="69" customFormat="false" ht="12.5" hidden="false" customHeight="false" outlineLevel="0" collapsed="false">
      <c r="A69" s="72" t="s">
        <v>221</v>
      </c>
      <c r="B69" s="76" t="s">
        <v>371</v>
      </c>
      <c r="C69" s="72" t="n">
        <f aca="false">IF(ISNUMBER(SEARCH(MODELO!$D$16,UN!D69)),MAX(UN!$C$2:C68)+1,0)</f>
        <v>0</v>
      </c>
      <c r="D69" s="52" t="str">
        <f aca="false">CONCATENATE(A69," - ",B69)</f>
        <v>CY - Cylinder</v>
      </c>
      <c r="F69" s="75" t="str">
        <f aca="false">IFERROR(VLOOKUP(ROWS($F$3:F69),$C$3:$D$380,2,FALSE()),"")</f>
        <v/>
      </c>
    </row>
    <row r="70" customFormat="false" ht="12.5" hidden="false" customHeight="false" outlineLevel="0" collapsed="false">
      <c r="A70" s="72" t="s">
        <v>372</v>
      </c>
      <c r="B70" s="76" t="s">
        <v>373</v>
      </c>
      <c r="C70" s="72" t="n">
        <f aca="false">IF(ISNUMBER(SEARCH(MODELO!$D$16,UN!D70)),MAX(UN!$C$2:C69)+1,0)</f>
        <v>0</v>
      </c>
      <c r="D70" s="52" t="str">
        <f aca="false">CONCATENATE(A70," - ",B70)</f>
        <v>CZ - Canvas</v>
      </c>
      <c r="F70" s="75" t="str">
        <f aca="false">IFERROR(VLOOKUP(ROWS($F$3:F70),$C$3:$D$380,2,FALSE()),"")</f>
        <v/>
      </c>
    </row>
    <row r="71" customFormat="false" ht="12.5" hidden="false" customHeight="false" outlineLevel="0" collapsed="false">
      <c r="A71" s="72" t="s">
        <v>374</v>
      </c>
      <c r="B71" s="76" t="s">
        <v>375</v>
      </c>
      <c r="C71" s="72" t="n">
        <f aca="false">IF(ISNUMBER(SEARCH(MODELO!$D$16,UN!D71)),MAX(UN!$C$2:C70)+1,0)</f>
        <v>0</v>
      </c>
      <c r="D71" s="52" t="str">
        <f aca="false">CONCATENATE(A71," - ",B71)</f>
        <v>DA - Crate, multiple layer, plastic</v>
      </c>
      <c r="F71" s="75" t="str">
        <f aca="false">IFERROR(VLOOKUP(ROWS($F$3:F71),$C$3:$D$380,2,FALSE()),"")</f>
        <v/>
      </c>
    </row>
    <row r="72" customFormat="false" ht="12.5" hidden="false" customHeight="false" outlineLevel="0" collapsed="false">
      <c r="A72" s="72" t="s">
        <v>376</v>
      </c>
      <c r="B72" s="76" t="s">
        <v>377</v>
      </c>
      <c r="C72" s="72" t="n">
        <f aca="false">IF(ISNUMBER(SEARCH(MODELO!$D$16,UN!D72)),MAX(UN!$C$2:C71)+1,0)</f>
        <v>0</v>
      </c>
      <c r="D72" s="52" t="str">
        <f aca="false">CONCATENATE(A72," - ",B72)</f>
        <v>DB - Crate, multiple layer, wooden</v>
      </c>
      <c r="F72" s="75" t="str">
        <f aca="false">IFERROR(VLOOKUP(ROWS($F$3:F72),$C$3:$D$380,2,FALSE()),"")</f>
        <v/>
      </c>
    </row>
    <row r="73" customFormat="false" ht="12.5" hidden="false" customHeight="false" outlineLevel="0" collapsed="false">
      <c r="A73" s="72" t="s">
        <v>378</v>
      </c>
      <c r="B73" s="76" t="s">
        <v>379</v>
      </c>
      <c r="C73" s="72" t="n">
        <f aca="false">IF(ISNUMBER(SEARCH(MODELO!$D$16,UN!D73)),MAX(UN!$C$2:C72)+1,0)</f>
        <v>0</v>
      </c>
      <c r="D73" s="52" t="str">
        <f aca="false">CONCATENATE(A73," - ",B73)</f>
        <v>DC - Crate, multiple layer, cardboard</v>
      </c>
      <c r="F73" s="75" t="str">
        <f aca="false">IFERROR(VLOOKUP(ROWS($F$3:F73),$C$3:$D$380,2,FALSE()),"")</f>
        <v/>
      </c>
    </row>
    <row r="74" customFormat="false" ht="12.5" hidden="false" customHeight="false" outlineLevel="0" collapsed="false">
      <c r="A74" s="72" t="s">
        <v>380</v>
      </c>
      <c r="B74" s="76" t="s">
        <v>381</v>
      </c>
      <c r="C74" s="72" t="n">
        <f aca="false">IF(ISNUMBER(SEARCH(MODELO!$D$16,UN!D74)),MAX(UN!$C$2:C73)+1,0)</f>
        <v>0</v>
      </c>
      <c r="D74" s="52" t="str">
        <f aca="false">CONCATENATE(A74," - ",B74)</f>
        <v>DG - Cage, commonwealth Handling Equipment Po</v>
      </c>
      <c r="F74" s="75" t="str">
        <f aca="false">IFERROR(VLOOKUP(ROWS($F$3:F74),$C$3:$D$380,2,FALSE()),"")</f>
        <v/>
      </c>
    </row>
    <row r="75" customFormat="false" ht="12.5" hidden="false" customHeight="false" outlineLevel="0" collapsed="false">
      <c r="A75" s="72" t="s">
        <v>382</v>
      </c>
      <c r="B75" s="76" t="s">
        <v>383</v>
      </c>
      <c r="C75" s="72" t="n">
        <f aca="false">IF(ISNUMBER(SEARCH(MODELO!$D$16,UN!D75)),MAX(UN!$C$2:C74)+1,0)</f>
        <v>0</v>
      </c>
      <c r="D75" s="52" t="str">
        <f aca="false">CONCATENATE(A75," - ",B75)</f>
        <v>DH - Box, commonwealth Handl.Equip.Pool (CHEP)</v>
      </c>
      <c r="F75" s="75" t="str">
        <f aca="false">IFERROR(VLOOKUP(ROWS($F$3:F75),$C$3:$D$380,2,FALSE()),"")</f>
        <v/>
      </c>
    </row>
    <row r="76" customFormat="false" ht="12.5" hidden="false" customHeight="false" outlineLevel="0" collapsed="false">
      <c r="A76" s="72" t="s">
        <v>384</v>
      </c>
      <c r="B76" s="76" t="s">
        <v>385</v>
      </c>
      <c r="C76" s="72" t="n">
        <f aca="false">IF(ISNUMBER(SEARCH(MODELO!$D$16,UN!D76)),MAX(UN!$C$2:C75)+1,0)</f>
        <v>0</v>
      </c>
      <c r="D76" s="52" t="str">
        <f aca="false">CONCATENATE(A76," - ",B76)</f>
        <v>DI - Drum, iron</v>
      </c>
      <c r="F76" s="75" t="str">
        <f aca="false">IFERROR(VLOOKUP(ROWS($F$3:F76),$C$3:$D$380,2,FALSE()),"")</f>
        <v/>
      </c>
    </row>
    <row r="77" customFormat="false" ht="12.5" hidden="false" customHeight="false" outlineLevel="0" collapsed="false">
      <c r="A77" s="72" t="s">
        <v>386</v>
      </c>
      <c r="B77" s="76" t="s">
        <v>387</v>
      </c>
      <c r="C77" s="72" t="n">
        <f aca="false">IF(ISNUMBER(SEARCH(MODELO!$D$16,UN!D77)),MAX(UN!$C$2:C76)+1,0)</f>
        <v>0</v>
      </c>
      <c r="D77" s="52" t="str">
        <f aca="false">CONCATENATE(A77," - ",B77)</f>
        <v>DJ - Demijohn, non-protected</v>
      </c>
      <c r="F77" s="75" t="str">
        <f aca="false">IFERROR(VLOOKUP(ROWS($F$3:F77),$C$3:$D$380,2,FALSE()),"")</f>
        <v/>
      </c>
    </row>
    <row r="78" customFormat="false" ht="12.5" hidden="false" customHeight="false" outlineLevel="0" collapsed="false">
      <c r="A78" s="72" t="s">
        <v>388</v>
      </c>
      <c r="B78" s="76" t="s">
        <v>389</v>
      </c>
      <c r="C78" s="72" t="n">
        <f aca="false">IF(ISNUMBER(SEARCH(MODELO!$D$16,UN!D78)),MAX(UN!$C$2:C77)+1,0)</f>
        <v>0</v>
      </c>
      <c r="D78" s="52" t="str">
        <f aca="false">CONCATENATE(A78," - ",B78)</f>
        <v>DK - Crate, bulk, cardboard</v>
      </c>
      <c r="F78" s="75" t="str">
        <f aca="false">IFERROR(VLOOKUP(ROWS($F$3:F78),$C$3:$D$380,2,FALSE()),"")</f>
        <v/>
      </c>
    </row>
    <row r="79" customFormat="false" ht="12.5" hidden="false" customHeight="false" outlineLevel="0" collapsed="false">
      <c r="A79" s="72" t="s">
        <v>390</v>
      </c>
      <c r="B79" s="76" t="s">
        <v>391</v>
      </c>
      <c r="C79" s="72" t="n">
        <f aca="false">IF(ISNUMBER(SEARCH(MODELO!$D$16,UN!D79)),MAX(UN!$C$2:C78)+1,0)</f>
        <v>0</v>
      </c>
      <c r="D79" s="52" t="str">
        <f aca="false">CONCATENATE(A79," - ",B79)</f>
        <v>DL - Crate, bulk, plastic</v>
      </c>
      <c r="F79" s="75" t="str">
        <f aca="false">IFERROR(VLOOKUP(ROWS($F$3:F79),$C$3:$D$380,2,FALSE()),"")</f>
        <v/>
      </c>
    </row>
    <row r="80" customFormat="false" ht="12.5" hidden="false" customHeight="false" outlineLevel="0" collapsed="false">
      <c r="A80" s="72" t="s">
        <v>392</v>
      </c>
      <c r="B80" s="76" t="s">
        <v>393</v>
      </c>
      <c r="C80" s="72" t="n">
        <f aca="false">IF(ISNUMBER(SEARCH(MODELO!$D$16,UN!D80)),MAX(UN!$C$2:C79)+1,0)</f>
        <v>0</v>
      </c>
      <c r="D80" s="52" t="str">
        <f aca="false">CONCATENATE(A80," - ",B80)</f>
        <v>DM - Crate, bulk, wooden</v>
      </c>
      <c r="F80" s="75" t="str">
        <f aca="false">IFERROR(VLOOKUP(ROWS($F$3:F80),$C$3:$D$380,2,FALSE()),"")</f>
        <v/>
      </c>
    </row>
    <row r="81" customFormat="false" ht="12.5" hidden="false" customHeight="false" outlineLevel="0" collapsed="false">
      <c r="A81" s="72" t="s">
        <v>394</v>
      </c>
      <c r="B81" s="76" t="s">
        <v>395</v>
      </c>
      <c r="C81" s="72" t="n">
        <f aca="false">IF(ISNUMBER(SEARCH(MODELO!$D$16,UN!D81)),MAX(UN!$C$2:C80)+1,0)</f>
        <v>0</v>
      </c>
      <c r="D81" s="52" t="str">
        <f aca="false">CONCATENATE(A81," - ",B81)</f>
        <v>DN - Dispenser</v>
      </c>
      <c r="F81" s="75" t="str">
        <f aca="false">IFERROR(VLOOKUP(ROWS($F$3:F81),$C$3:$D$380,2,FALSE()),"")</f>
        <v/>
      </c>
    </row>
    <row r="82" customFormat="false" ht="12.5" hidden="false" customHeight="false" outlineLevel="0" collapsed="false">
      <c r="A82" s="72" t="s">
        <v>396</v>
      </c>
      <c r="B82" s="76" t="s">
        <v>397</v>
      </c>
      <c r="C82" s="72" t="n">
        <f aca="false">IF(ISNUMBER(SEARCH(MODELO!$D$16,UN!D82)),MAX(UN!$C$2:C81)+1,0)</f>
        <v>0</v>
      </c>
      <c r="D82" s="52" t="str">
        <f aca="false">CONCATENATE(A82," - ",B82)</f>
        <v>DP - Demijohn, protected</v>
      </c>
      <c r="F82" s="75" t="str">
        <f aca="false">IFERROR(VLOOKUP(ROWS($F$3:F82),$C$3:$D$380,2,FALSE()),"")</f>
        <v/>
      </c>
    </row>
    <row r="83" customFormat="false" ht="12.5" hidden="false" customHeight="false" outlineLevel="0" collapsed="false">
      <c r="A83" s="72" t="s">
        <v>398</v>
      </c>
      <c r="B83" s="76" t="s">
        <v>399</v>
      </c>
      <c r="C83" s="72" t="n">
        <f aca="false">IF(ISNUMBER(SEARCH(MODELO!$D$16,UN!D83)),MAX(UN!$C$2:C82)+1,0)</f>
        <v>0</v>
      </c>
      <c r="D83" s="52" t="str">
        <f aca="false">CONCATENATE(A83," - ",B83)</f>
        <v>DR - Drum</v>
      </c>
      <c r="F83" s="75" t="str">
        <f aca="false">IFERROR(VLOOKUP(ROWS($F$3:F83),$C$3:$D$380,2,FALSE()),"")</f>
        <v/>
      </c>
    </row>
    <row r="84" customFormat="false" ht="12.5" hidden="false" customHeight="false" outlineLevel="0" collapsed="false">
      <c r="A84" s="72" t="s">
        <v>400</v>
      </c>
      <c r="B84" s="76" t="s">
        <v>401</v>
      </c>
      <c r="C84" s="72" t="n">
        <f aca="false">IF(ISNUMBER(SEARCH(MODELO!$D$16,UN!D84)),MAX(UN!$C$2:C83)+1,0)</f>
        <v>0</v>
      </c>
      <c r="D84" s="52" t="str">
        <f aca="false">CONCATENATE(A84," - ",B84)</f>
        <v>DS - Tray, one layer no cover, plastic</v>
      </c>
      <c r="F84" s="75" t="str">
        <f aca="false">IFERROR(VLOOKUP(ROWS($F$3:F84),$C$3:$D$380,2,FALSE()),"")</f>
        <v/>
      </c>
    </row>
    <row r="85" customFormat="false" ht="12.5" hidden="false" customHeight="false" outlineLevel="0" collapsed="false">
      <c r="A85" s="72" t="s">
        <v>402</v>
      </c>
      <c r="B85" s="76" t="s">
        <v>403</v>
      </c>
      <c r="C85" s="72" t="n">
        <f aca="false">IF(ISNUMBER(SEARCH(MODELO!$D$16,UN!D85)),MAX(UN!$C$2:C84)+1,0)</f>
        <v>0</v>
      </c>
      <c r="D85" s="52" t="str">
        <f aca="false">CONCATENATE(A85," - ",B85)</f>
        <v>DT - Tray, one layer no cover, wooden</v>
      </c>
      <c r="F85" s="75" t="str">
        <f aca="false">IFERROR(VLOOKUP(ROWS($F$3:F85),$C$3:$D$380,2,FALSE()),"")</f>
        <v/>
      </c>
    </row>
    <row r="86" customFormat="false" ht="12.5" hidden="false" customHeight="false" outlineLevel="0" collapsed="false">
      <c r="A86" s="72" t="s">
        <v>404</v>
      </c>
      <c r="B86" s="76" t="s">
        <v>405</v>
      </c>
      <c r="C86" s="72" t="n">
        <f aca="false">IF(ISNUMBER(SEARCH(MODELO!$D$16,UN!D86)),MAX(UN!$C$2:C85)+1,0)</f>
        <v>0</v>
      </c>
      <c r="D86" s="52" t="str">
        <f aca="false">CONCATENATE(A86," - ",B86)</f>
        <v>DU - Tray, one layer no cover, polystyrene</v>
      </c>
      <c r="F86" s="75" t="str">
        <f aca="false">IFERROR(VLOOKUP(ROWS($F$3:F86),$C$3:$D$380,2,FALSE()),"")</f>
        <v/>
      </c>
    </row>
    <row r="87" customFormat="false" ht="12.5" hidden="false" customHeight="false" outlineLevel="0" collapsed="false">
      <c r="A87" s="72" t="s">
        <v>406</v>
      </c>
      <c r="B87" s="76" t="s">
        <v>407</v>
      </c>
      <c r="C87" s="72" t="n">
        <f aca="false">IF(ISNUMBER(SEARCH(MODELO!$D$16,UN!D87)),MAX(UN!$C$2:C86)+1,0)</f>
        <v>0</v>
      </c>
      <c r="D87" s="52" t="str">
        <f aca="false">CONCATENATE(A87," - ",B87)</f>
        <v>DV - Tray, one layer no cover, cardboard</v>
      </c>
      <c r="F87" s="75" t="str">
        <f aca="false">IFERROR(VLOOKUP(ROWS($F$3:F87),$C$3:$D$380,2,FALSE()),"")</f>
        <v/>
      </c>
    </row>
    <row r="88" customFormat="false" ht="12.5" hidden="false" customHeight="false" outlineLevel="0" collapsed="false">
      <c r="A88" s="72" t="s">
        <v>408</v>
      </c>
      <c r="B88" s="76" t="s">
        <v>409</v>
      </c>
      <c r="C88" s="72" t="n">
        <f aca="false">IF(ISNUMBER(SEARCH(MODELO!$D$16,UN!D88)),MAX(UN!$C$2:C87)+1,0)</f>
        <v>0</v>
      </c>
      <c r="D88" s="52" t="str">
        <f aca="false">CONCATENATE(A88," - ",B88)</f>
        <v>DW - Tray, two layers no cover, plastic tray</v>
      </c>
      <c r="F88" s="75" t="str">
        <f aca="false">IFERROR(VLOOKUP(ROWS($F$3:F88),$C$3:$D$380,2,FALSE()),"")</f>
        <v/>
      </c>
    </row>
    <row r="89" customFormat="false" ht="12.5" hidden="false" customHeight="false" outlineLevel="0" collapsed="false">
      <c r="A89" s="72" t="s">
        <v>410</v>
      </c>
      <c r="B89" s="76" t="s">
        <v>411</v>
      </c>
      <c r="C89" s="72" t="n">
        <f aca="false">IF(ISNUMBER(SEARCH(MODELO!$D$16,UN!D89)),MAX(UN!$C$2:C88)+1,0)</f>
        <v>0</v>
      </c>
      <c r="D89" s="52" t="str">
        <f aca="false">CONCATENATE(A89," - ",B89)</f>
        <v>DX - Tray, two layers no cover, wooden</v>
      </c>
      <c r="F89" s="75" t="str">
        <f aca="false">IFERROR(VLOOKUP(ROWS($F$3:F89),$C$3:$D$380,2,FALSE()),"")</f>
        <v/>
      </c>
    </row>
    <row r="90" customFormat="false" ht="12.5" hidden="false" customHeight="false" outlineLevel="0" collapsed="false">
      <c r="A90" s="72" t="s">
        <v>412</v>
      </c>
      <c r="B90" s="76" t="s">
        <v>413</v>
      </c>
      <c r="C90" s="72" t="n">
        <f aca="false">IF(ISNUMBER(SEARCH(MODELO!$D$16,UN!D90)),MAX(UN!$C$2:C89)+1,0)</f>
        <v>0</v>
      </c>
      <c r="D90" s="52" t="str">
        <f aca="false">CONCATENATE(A90," - ",B90)</f>
        <v>DY - Tray, two layers no cover, cardboard</v>
      </c>
      <c r="F90" s="75" t="str">
        <f aca="false">IFERROR(VLOOKUP(ROWS($F$3:F90),$C$3:$D$380,2,FALSE()),"")</f>
        <v/>
      </c>
    </row>
    <row r="91" customFormat="false" ht="12.5" hidden="false" customHeight="false" outlineLevel="0" collapsed="false">
      <c r="A91" s="72" t="s">
        <v>414</v>
      </c>
      <c r="B91" s="76" t="s">
        <v>415</v>
      </c>
      <c r="C91" s="72" t="n">
        <f aca="false">IF(ISNUMBER(SEARCH(MODELO!$D$16,UN!D91)),MAX(UN!$C$2:C90)+1,0)</f>
        <v>0</v>
      </c>
      <c r="D91" s="52" t="str">
        <f aca="false">CONCATENATE(A91," - ",B91)</f>
        <v>EC - Bag, plastic</v>
      </c>
      <c r="F91" s="75" t="str">
        <f aca="false">IFERROR(VLOOKUP(ROWS($F$3:F91),$C$3:$D$380,2,FALSE()),"")</f>
        <v/>
      </c>
    </row>
    <row r="92" customFormat="false" ht="12.5" hidden="false" customHeight="false" outlineLevel="0" collapsed="false">
      <c r="A92" s="72" t="s">
        <v>416</v>
      </c>
      <c r="B92" s="76" t="s">
        <v>417</v>
      </c>
      <c r="C92" s="72" t="n">
        <f aca="false">IF(ISNUMBER(SEARCH(MODELO!$D$16,UN!D92)),MAX(UN!$C$2:C91)+1,0)</f>
        <v>0</v>
      </c>
      <c r="D92" s="52" t="str">
        <f aca="false">CONCATENATE(A92," - ",B92)</f>
        <v>ED - Case, with pallet base</v>
      </c>
      <c r="F92" s="75" t="str">
        <f aca="false">IFERROR(VLOOKUP(ROWS($F$3:F92),$C$3:$D$380,2,FALSE()),"")</f>
        <v/>
      </c>
    </row>
    <row r="93" customFormat="false" ht="12.5" hidden="false" customHeight="false" outlineLevel="0" collapsed="false">
      <c r="A93" s="72" t="s">
        <v>418</v>
      </c>
      <c r="B93" s="76" t="s">
        <v>419</v>
      </c>
      <c r="C93" s="72" t="n">
        <f aca="false">IF(ISNUMBER(SEARCH(MODELO!$D$16,UN!D93)),MAX(UN!$C$2:C92)+1,0)</f>
        <v>0</v>
      </c>
      <c r="D93" s="52" t="str">
        <f aca="false">CONCATENATE(A93," - ",B93)</f>
        <v>EE - Case, with pallet base, wooden</v>
      </c>
      <c r="F93" s="75" t="str">
        <f aca="false">IFERROR(VLOOKUP(ROWS($F$3:F93),$C$3:$D$380,2,FALSE()),"")</f>
        <v/>
      </c>
    </row>
    <row r="94" customFormat="false" ht="12.5" hidden="false" customHeight="false" outlineLevel="0" collapsed="false">
      <c r="A94" s="72" t="s">
        <v>420</v>
      </c>
      <c r="B94" s="76" t="s">
        <v>421</v>
      </c>
      <c r="C94" s="72" t="n">
        <f aca="false">IF(ISNUMBER(SEARCH(MODELO!$D$16,UN!D94)),MAX(UN!$C$2:C93)+1,0)</f>
        <v>0</v>
      </c>
      <c r="D94" s="52" t="str">
        <f aca="false">CONCATENATE(A94," - ",B94)</f>
        <v>EF - Case, with pallet base, cardboard</v>
      </c>
      <c r="F94" s="75" t="str">
        <f aca="false">IFERROR(VLOOKUP(ROWS($F$3:F94),$C$3:$D$380,2,FALSE()),"")</f>
        <v/>
      </c>
    </row>
    <row r="95" customFormat="false" ht="12.5" hidden="false" customHeight="false" outlineLevel="0" collapsed="false">
      <c r="A95" s="72" t="s">
        <v>422</v>
      </c>
      <c r="B95" s="76" t="s">
        <v>423</v>
      </c>
      <c r="C95" s="72" t="n">
        <f aca="false">IF(ISNUMBER(SEARCH(MODELO!$D$16,UN!D95)),MAX(UN!$C$2:C94)+1,0)</f>
        <v>0</v>
      </c>
      <c r="D95" s="52" t="str">
        <f aca="false">CONCATENATE(A95," - ",B95)</f>
        <v>EG - Case, with pallet base, plastic</v>
      </c>
      <c r="F95" s="75" t="str">
        <f aca="false">IFERROR(VLOOKUP(ROWS($F$3:F95),$C$3:$D$380,2,FALSE()),"")</f>
        <v/>
      </c>
    </row>
    <row r="96" customFormat="false" ht="12.5" hidden="false" customHeight="false" outlineLevel="0" collapsed="false">
      <c r="A96" s="72" t="s">
        <v>424</v>
      </c>
      <c r="B96" s="76" t="s">
        <v>425</v>
      </c>
      <c r="C96" s="72" t="n">
        <f aca="false">IF(ISNUMBER(SEARCH(MODELO!$D$16,UN!D96)),MAX(UN!$C$2:C95)+1,0)</f>
        <v>0</v>
      </c>
      <c r="D96" s="52" t="str">
        <f aca="false">CONCATENATE(A96," - ",B96)</f>
        <v>EH - Case, with pallet base, metal</v>
      </c>
      <c r="F96" s="75" t="str">
        <f aca="false">IFERROR(VLOOKUP(ROWS($F$3:F96),$C$3:$D$380,2,FALSE()),"")</f>
        <v/>
      </c>
    </row>
    <row r="97" customFormat="false" ht="12.5" hidden="false" customHeight="false" outlineLevel="0" collapsed="false">
      <c r="A97" s="72" t="s">
        <v>426</v>
      </c>
      <c r="B97" s="76" t="s">
        <v>427</v>
      </c>
      <c r="C97" s="72" t="n">
        <f aca="false">IF(ISNUMBER(SEARCH(MODELO!$D$16,UN!D97)),MAX(UN!$C$2:C96)+1,0)</f>
        <v>0</v>
      </c>
      <c r="D97" s="52" t="str">
        <f aca="false">CONCATENATE(A97," - ",B97)</f>
        <v>EI - Case, isothermic</v>
      </c>
      <c r="F97" s="75" t="str">
        <f aca="false">IFERROR(VLOOKUP(ROWS($F$3:F97),$C$3:$D$380,2,FALSE()),"")</f>
        <v/>
      </c>
    </row>
    <row r="98" customFormat="false" ht="12.5" hidden="false" customHeight="false" outlineLevel="0" collapsed="false">
      <c r="A98" s="78" t="s">
        <v>428</v>
      </c>
      <c r="B98" s="76" t="s">
        <v>429</v>
      </c>
      <c r="C98" s="72" t="n">
        <f aca="false">IF(ISNUMBER(SEARCH(MODELO!$D$16,UN!D98)),MAX(UN!$C$2:C97)+1,0)</f>
        <v>0</v>
      </c>
      <c r="D98" s="52" t="str">
        <f aca="false">CONCATENATE(A98," - ",B98)</f>
        <v>EN - Envelope</v>
      </c>
      <c r="F98" s="75" t="str">
        <f aca="false">IFERROR(VLOOKUP(ROWS($F$3:F98),$C$3:$D$380,2,FALSE()),"")</f>
        <v/>
      </c>
    </row>
    <row r="99" customFormat="false" ht="12.5" hidden="false" customHeight="false" outlineLevel="0" collapsed="false">
      <c r="A99" s="72" t="s">
        <v>430</v>
      </c>
      <c r="B99" s="76" t="s">
        <v>431</v>
      </c>
      <c r="C99" s="72" t="n">
        <f aca="false">IF(ISNUMBER(SEARCH(MODELO!$D$16,UN!D99)),MAX(UN!$C$2:C98)+1,0)</f>
        <v>0</v>
      </c>
      <c r="D99" s="52" t="str">
        <f aca="false">CONCATENATE(A99," - ",B99)</f>
        <v>FB - Flexibag</v>
      </c>
      <c r="F99" s="75" t="str">
        <f aca="false">IFERROR(VLOOKUP(ROWS($F$3:F99),$C$3:$D$380,2,FALSE()),"")</f>
        <v/>
      </c>
    </row>
    <row r="100" customFormat="false" ht="12.5" hidden="false" customHeight="false" outlineLevel="0" collapsed="false">
      <c r="A100" s="72" t="s">
        <v>432</v>
      </c>
      <c r="B100" s="76" t="s">
        <v>433</v>
      </c>
      <c r="C100" s="72" t="n">
        <f aca="false">IF(ISNUMBER(SEARCH(MODELO!$D$16,UN!D100)),MAX(UN!$C$2:C99)+1,0)</f>
        <v>0</v>
      </c>
      <c r="D100" s="52" t="str">
        <f aca="false">CONCATENATE(A100," - ",B100)</f>
        <v>FC - Crate, fruit</v>
      </c>
      <c r="F100" s="75" t="str">
        <f aca="false">IFERROR(VLOOKUP(ROWS($F$3:F100),$C$3:$D$380,2,FALSE()),"")</f>
        <v/>
      </c>
    </row>
    <row r="101" customFormat="false" ht="12.5" hidden="false" customHeight="false" outlineLevel="0" collapsed="false">
      <c r="A101" s="72" t="s">
        <v>434</v>
      </c>
      <c r="B101" s="76" t="s">
        <v>435</v>
      </c>
      <c r="C101" s="72" t="n">
        <f aca="false">IF(ISNUMBER(SEARCH(MODELO!$D$16,UN!D101)),MAX(UN!$C$2:C100)+1,0)</f>
        <v>0</v>
      </c>
      <c r="D101" s="52" t="str">
        <f aca="false">CONCATENATE(A101," - ",B101)</f>
        <v>FD - Crate, framed</v>
      </c>
      <c r="F101" s="75" t="str">
        <f aca="false">IFERROR(VLOOKUP(ROWS($F$3:F101),$C$3:$D$380,2,FALSE()),"")</f>
        <v/>
      </c>
    </row>
    <row r="102" customFormat="false" ht="12.5" hidden="false" customHeight="false" outlineLevel="0" collapsed="false">
      <c r="A102" s="72" t="s">
        <v>436</v>
      </c>
      <c r="B102" s="76" t="s">
        <v>437</v>
      </c>
      <c r="C102" s="72" t="n">
        <f aca="false">IF(ISNUMBER(SEARCH(MODELO!$D$16,UN!D102)),MAX(UN!$C$2:C101)+1,0)</f>
        <v>0</v>
      </c>
      <c r="D102" s="52" t="str">
        <f aca="false">CONCATENATE(A102," - ",B102)</f>
        <v>FE - Flexitank</v>
      </c>
      <c r="F102" s="75" t="str">
        <f aca="false">IFERROR(VLOOKUP(ROWS($F$3:F102),$C$3:$D$380,2,FALSE()),"")</f>
        <v/>
      </c>
    </row>
    <row r="103" customFormat="false" ht="12.5" hidden="false" customHeight="false" outlineLevel="0" collapsed="false">
      <c r="A103" s="72" t="s">
        <v>438</v>
      </c>
      <c r="B103" s="76" t="s">
        <v>439</v>
      </c>
      <c r="C103" s="72" t="n">
        <f aca="false">IF(ISNUMBER(SEARCH(MODELO!$D$16,UN!D103)),MAX(UN!$C$2:C102)+1,0)</f>
        <v>0</v>
      </c>
      <c r="D103" s="52" t="str">
        <f aca="false">CONCATENATE(A103," - ",B103)</f>
        <v>FI - Firkin</v>
      </c>
      <c r="F103" s="75" t="str">
        <f aca="false">IFERROR(VLOOKUP(ROWS($F$3:F103),$C$3:$D$380,2,FALSE()),"")</f>
        <v/>
      </c>
    </row>
    <row r="104" customFormat="false" ht="12.5" hidden="false" customHeight="false" outlineLevel="0" collapsed="false">
      <c r="A104" s="72" t="s">
        <v>440</v>
      </c>
      <c r="B104" s="76" t="s">
        <v>441</v>
      </c>
      <c r="C104" s="72" t="n">
        <f aca="false">IF(ISNUMBER(SEARCH(MODELO!$D$16,UN!D104)),MAX(UN!$C$2:C103)+1,0)</f>
        <v>0</v>
      </c>
      <c r="D104" s="52" t="str">
        <f aca="false">CONCATENATE(A104," - ",B104)</f>
        <v>FL - Flask</v>
      </c>
      <c r="F104" s="75" t="str">
        <f aca="false">IFERROR(VLOOKUP(ROWS($F$3:F104),$C$3:$D$380,2,FALSE()),"")</f>
        <v/>
      </c>
    </row>
    <row r="105" customFormat="false" ht="12.5" hidden="false" customHeight="false" outlineLevel="0" collapsed="false">
      <c r="A105" s="72" t="s">
        <v>442</v>
      </c>
      <c r="B105" s="76" t="s">
        <v>443</v>
      </c>
      <c r="C105" s="72" t="n">
        <f aca="false">IF(ISNUMBER(SEARCH(MODELO!$D$16,UN!D105)),MAX(UN!$C$2:C104)+1,0)</f>
        <v>0</v>
      </c>
      <c r="D105" s="52" t="str">
        <f aca="false">CONCATENATE(A105," - ",B105)</f>
        <v>FO - Footlocker</v>
      </c>
      <c r="F105" s="75" t="str">
        <f aca="false">IFERROR(VLOOKUP(ROWS($F$3:F105),$C$3:$D$380,2,FALSE()),"")</f>
        <v/>
      </c>
    </row>
    <row r="106" customFormat="false" ht="12.5" hidden="false" customHeight="false" outlineLevel="0" collapsed="false">
      <c r="A106" s="72" t="s">
        <v>444</v>
      </c>
      <c r="B106" s="76" t="s">
        <v>445</v>
      </c>
      <c r="C106" s="72" t="n">
        <f aca="false">IF(ISNUMBER(SEARCH(MODELO!$D$16,UN!D106)),MAX(UN!$C$2:C105)+1,0)</f>
        <v>0</v>
      </c>
      <c r="D106" s="52" t="str">
        <f aca="false">CONCATENATE(A106," - ",B106)</f>
        <v>FP - Filmpack</v>
      </c>
      <c r="F106" s="75" t="str">
        <f aca="false">IFERROR(VLOOKUP(ROWS($F$3:F106),$C$3:$D$380,2,FALSE()),"")</f>
        <v/>
      </c>
    </row>
    <row r="107" customFormat="false" ht="12.5" hidden="false" customHeight="false" outlineLevel="0" collapsed="false">
      <c r="A107" s="72" t="s">
        <v>446</v>
      </c>
      <c r="B107" s="76" t="s">
        <v>447</v>
      </c>
      <c r="C107" s="72" t="n">
        <f aca="false">IF(ISNUMBER(SEARCH(MODELO!$D$16,UN!D107)),MAX(UN!$C$2:C106)+1,0)</f>
        <v>0</v>
      </c>
      <c r="D107" s="52" t="str">
        <f aca="false">CONCATENATE(A107," - ",B107)</f>
        <v>FR - Frame</v>
      </c>
      <c r="F107" s="75" t="str">
        <f aca="false">IFERROR(VLOOKUP(ROWS($F$3:F107),$C$3:$D$380,2,FALSE()),"")</f>
        <v/>
      </c>
    </row>
    <row r="108" customFormat="false" ht="12.5" hidden="false" customHeight="false" outlineLevel="0" collapsed="false">
      <c r="A108" s="72" t="s">
        <v>448</v>
      </c>
      <c r="B108" s="76" t="s">
        <v>449</v>
      </c>
      <c r="C108" s="72" t="n">
        <f aca="false">IF(ISNUMBER(SEARCH(MODELO!$D$16,UN!D108)),MAX(UN!$C$2:C107)+1,0)</f>
        <v>0</v>
      </c>
      <c r="D108" s="52" t="str">
        <f aca="false">CONCATENATE(A108," - ",B108)</f>
        <v>FT - Foodtainer</v>
      </c>
      <c r="F108" s="75" t="str">
        <f aca="false">IFERROR(VLOOKUP(ROWS($F$3:F108),$C$3:$D$380,2,FALSE()),"")</f>
        <v/>
      </c>
    </row>
    <row r="109" customFormat="false" ht="12.5" hidden="false" customHeight="false" outlineLevel="0" collapsed="false">
      <c r="A109" s="72" t="s">
        <v>450</v>
      </c>
      <c r="B109" s="76" t="s">
        <v>451</v>
      </c>
      <c r="C109" s="72" t="n">
        <f aca="false">IF(ISNUMBER(SEARCH(MODELO!$D$16,UN!D109)),MAX(UN!$C$2:C108)+1,0)</f>
        <v>0</v>
      </c>
      <c r="D109" s="52" t="str">
        <f aca="false">CONCATENATE(A109," - ",B109)</f>
        <v>FW - Cart, flatbed</v>
      </c>
      <c r="F109" s="75" t="str">
        <f aca="false">IFERROR(VLOOKUP(ROWS($F$3:F109),$C$3:$D$380,2,FALSE()),"")</f>
        <v/>
      </c>
    </row>
    <row r="110" customFormat="false" ht="12.5" hidden="false" customHeight="false" outlineLevel="0" collapsed="false">
      <c r="A110" s="72" t="s">
        <v>452</v>
      </c>
      <c r="B110" s="76" t="s">
        <v>453</v>
      </c>
      <c r="C110" s="72" t="n">
        <f aca="false">IF(ISNUMBER(SEARCH(MODELO!$D$16,UN!D110)),MAX(UN!$C$2:C109)+1,0)</f>
        <v>0</v>
      </c>
      <c r="D110" s="52" t="str">
        <f aca="false">CONCATENATE(A110," - ",B110)</f>
        <v>FX - Bag, flexible container</v>
      </c>
      <c r="F110" s="75" t="str">
        <f aca="false">IFERROR(VLOOKUP(ROWS($F$3:F110),$C$3:$D$380,2,FALSE()),"")</f>
        <v/>
      </c>
    </row>
    <row r="111" customFormat="false" ht="12.5" hidden="false" customHeight="false" outlineLevel="0" collapsed="false">
      <c r="A111" s="72" t="s">
        <v>454</v>
      </c>
      <c r="B111" s="76" t="s">
        <v>455</v>
      </c>
      <c r="C111" s="72" t="n">
        <f aca="false">IF(ISNUMBER(SEARCH(MODELO!$D$16,UN!D111)),MAX(UN!$C$2:C110)+1,0)</f>
        <v>0</v>
      </c>
      <c r="D111" s="52" t="str">
        <f aca="false">CONCATENATE(A111," - ",B111)</f>
        <v>GB - Bottle, gas</v>
      </c>
      <c r="F111" s="75" t="str">
        <f aca="false">IFERROR(VLOOKUP(ROWS($F$3:F111),$C$3:$D$380,2,FALSE()),"")</f>
        <v/>
      </c>
    </row>
    <row r="112" customFormat="false" ht="12.5" hidden="false" customHeight="false" outlineLevel="0" collapsed="false">
      <c r="A112" s="72" t="s">
        <v>456</v>
      </c>
      <c r="B112" s="76" t="s">
        <v>457</v>
      </c>
      <c r="C112" s="72" t="n">
        <f aca="false">IF(ISNUMBER(SEARCH(MODELO!$D$16,UN!D112)),MAX(UN!$C$2:C111)+1,0)</f>
        <v>0</v>
      </c>
      <c r="D112" s="52" t="str">
        <f aca="false">CONCATENATE(A112," - ",B112)</f>
        <v>GI - Girder</v>
      </c>
      <c r="F112" s="75" t="str">
        <f aca="false">IFERROR(VLOOKUP(ROWS($F$3:F112),$C$3:$D$380,2,FALSE()),"")</f>
        <v/>
      </c>
    </row>
    <row r="113" customFormat="false" ht="12.5" hidden="false" customHeight="false" outlineLevel="0" collapsed="false">
      <c r="A113" s="72" t="s">
        <v>458</v>
      </c>
      <c r="B113" s="76" t="s">
        <v>459</v>
      </c>
      <c r="C113" s="72" t="n">
        <f aca="false">IF(ISNUMBER(SEARCH(MODELO!$D$16,UN!D113)),MAX(UN!$C$2:C112)+1,0)</f>
        <v>0</v>
      </c>
      <c r="D113" s="52" t="str">
        <f aca="false">CONCATENATE(A113," - ",B113)</f>
        <v>GL - Container, gallon</v>
      </c>
      <c r="F113" s="75" t="str">
        <f aca="false">IFERROR(VLOOKUP(ROWS($F$3:F113),$C$3:$D$380,2,FALSE()),"")</f>
        <v/>
      </c>
    </row>
    <row r="114" customFormat="false" ht="12.5" hidden="false" customHeight="false" outlineLevel="0" collapsed="false">
      <c r="A114" s="72" t="s">
        <v>460</v>
      </c>
      <c r="B114" s="76" t="s">
        <v>461</v>
      </c>
      <c r="C114" s="72" t="n">
        <f aca="false">IF(ISNUMBER(SEARCH(MODELO!$D$16,UN!D114)),MAX(UN!$C$2:C113)+1,0)</f>
        <v>0</v>
      </c>
      <c r="D114" s="52" t="str">
        <f aca="false">CONCATENATE(A114," - ",B114)</f>
        <v>GR - Receptacle, glass</v>
      </c>
      <c r="F114" s="75" t="str">
        <f aca="false">IFERROR(VLOOKUP(ROWS($F$3:F114),$C$3:$D$380,2,FALSE()),"")</f>
        <v/>
      </c>
    </row>
    <row r="115" customFormat="false" ht="12.5" hidden="false" customHeight="false" outlineLevel="0" collapsed="false">
      <c r="A115" s="72" t="s">
        <v>462</v>
      </c>
      <c r="B115" s="76" t="s">
        <v>463</v>
      </c>
      <c r="C115" s="72" t="n">
        <f aca="false">IF(ISNUMBER(SEARCH(MODELO!$D$16,UN!D115)),MAX(UN!$C$2:C114)+1,0)</f>
        <v>0</v>
      </c>
      <c r="D115" s="52" t="str">
        <f aca="false">CONCATENATE(A115," - ",B115)</f>
        <v>GU - Tray, with horizontally stacked items</v>
      </c>
      <c r="F115" s="75" t="str">
        <f aca="false">IFERROR(VLOOKUP(ROWS($F$3:F115),$C$3:$D$380,2,FALSE()),"")</f>
        <v/>
      </c>
    </row>
    <row r="116" customFormat="false" ht="12.5" hidden="false" customHeight="false" outlineLevel="0" collapsed="false">
      <c r="A116" s="72" t="s">
        <v>464</v>
      </c>
      <c r="B116" s="76" t="s">
        <v>465</v>
      </c>
      <c r="C116" s="72" t="n">
        <f aca="false">IF(ISNUMBER(SEARCH(MODELO!$D$16,UN!D116)),MAX(UN!$C$2:C115)+1,0)</f>
        <v>0</v>
      </c>
      <c r="D116" s="52" t="str">
        <f aca="false">CONCATENATE(A116," - ",B116)</f>
        <v>GY - Bag, gunny</v>
      </c>
      <c r="F116" s="75" t="str">
        <f aca="false">IFERROR(VLOOKUP(ROWS($F$3:F116),$C$3:$D$380,2,FALSE()),"")</f>
        <v/>
      </c>
    </row>
    <row r="117" customFormat="false" ht="12.5" hidden="false" customHeight="false" outlineLevel="0" collapsed="false">
      <c r="A117" s="72" t="s">
        <v>466</v>
      </c>
      <c r="B117" s="76" t="s">
        <v>467</v>
      </c>
      <c r="C117" s="72" t="n">
        <f aca="false">IF(ISNUMBER(SEARCH(MODELO!$D$16,UN!D117)),MAX(UN!$C$2:C116)+1,0)</f>
        <v>0</v>
      </c>
      <c r="D117" s="52" t="str">
        <f aca="false">CONCATENATE(A117," - ",B117)</f>
        <v>GZ - Girders, in bundle/bunch/truss</v>
      </c>
      <c r="F117" s="75" t="str">
        <f aca="false">IFERROR(VLOOKUP(ROWS($F$3:F117),$C$3:$D$380,2,FALSE()),"")</f>
        <v/>
      </c>
    </row>
    <row r="118" customFormat="false" ht="12.5" hidden="false" customHeight="false" outlineLevel="0" collapsed="false">
      <c r="A118" s="72" t="s">
        <v>468</v>
      </c>
      <c r="B118" s="76" t="s">
        <v>469</v>
      </c>
      <c r="C118" s="72" t="n">
        <f aca="false">IF(ISNUMBER(SEARCH(MODELO!$D$16,UN!D118)),MAX(UN!$C$2:C117)+1,0)</f>
        <v>1</v>
      </c>
      <c r="D118" s="52" t="str">
        <f aca="false">CONCATENATE(A118," - ",B118)</f>
        <v>HA - Basket, with handle, plastic</v>
      </c>
      <c r="F118" s="75" t="str">
        <f aca="false">IFERROR(VLOOKUP(ROWS($F$3:F118),$C$3:$D$380,2,FALSE()),"")</f>
        <v/>
      </c>
    </row>
    <row r="119" customFormat="false" ht="12.5" hidden="false" customHeight="false" outlineLevel="0" collapsed="false">
      <c r="A119" s="72" t="s">
        <v>470</v>
      </c>
      <c r="B119" s="76" t="s">
        <v>471</v>
      </c>
      <c r="C119" s="72" t="n">
        <f aca="false">IF(ISNUMBER(SEARCH(MODELO!$D$16,UN!D119)),MAX(UN!$C$2:C118)+1,0)</f>
        <v>0</v>
      </c>
      <c r="D119" s="52" t="str">
        <f aca="false">CONCATENATE(A119," - ",B119)</f>
        <v>HB - Basket, with handle, wooden</v>
      </c>
      <c r="F119" s="75" t="str">
        <f aca="false">IFERROR(VLOOKUP(ROWS($F$3:F119),$C$3:$D$380,2,FALSE()),"")</f>
        <v/>
      </c>
    </row>
    <row r="120" customFormat="false" ht="12.5" hidden="false" customHeight="false" outlineLevel="0" collapsed="false">
      <c r="A120" s="72" t="s">
        <v>472</v>
      </c>
      <c r="B120" s="76" t="s">
        <v>473</v>
      </c>
      <c r="C120" s="72" t="n">
        <f aca="false">IF(ISNUMBER(SEARCH(MODELO!$D$16,UN!D120)),MAX(UN!$C$2:C119)+1,0)</f>
        <v>0</v>
      </c>
      <c r="D120" s="52" t="str">
        <f aca="false">CONCATENATE(A120," - ",B120)</f>
        <v>HC - Basket, with handle, cardboard</v>
      </c>
      <c r="F120" s="75" t="str">
        <f aca="false">IFERROR(VLOOKUP(ROWS($F$3:F120),$C$3:$D$380,2,FALSE()),"")</f>
        <v/>
      </c>
    </row>
    <row r="121" customFormat="false" ht="12.5" hidden="false" customHeight="false" outlineLevel="0" collapsed="false">
      <c r="A121" s="72" t="s">
        <v>474</v>
      </c>
      <c r="B121" s="76" t="s">
        <v>475</v>
      </c>
      <c r="C121" s="72" t="n">
        <f aca="false">IF(ISNUMBER(SEARCH(MODELO!$D$16,UN!D121)),MAX(UN!$C$2:C120)+1,0)</f>
        <v>0</v>
      </c>
      <c r="D121" s="52" t="str">
        <f aca="false">CONCATENATE(A121," - ",B121)</f>
        <v>HG - Hogshead</v>
      </c>
      <c r="F121" s="75" t="str">
        <f aca="false">IFERROR(VLOOKUP(ROWS($F$3:F121),$C$3:$D$380,2,FALSE()),"")</f>
        <v/>
      </c>
    </row>
    <row r="122" customFormat="false" ht="12.5" hidden="false" customHeight="false" outlineLevel="0" collapsed="false">
      <c r="A122" s="72" t="s">
        <v>476</v>
      </c>
      <c r="B122" s="76" t="s">
        <v>477</v>
      </c>
      <c r="C122" s="72" t="n">
        <f aca="false">IF(ISNUMBER(SEARCH(MODELO!$D$16,UN!D122)),MAX(UN!$C$2:C121)+1,0)</f>
        <v>0</v>
      </c>
      <c r="D122" s="52" t="str">
        <f aca="false">CONCATENATE(A122," - ",B122)</f>
        <v>HN - Hanger</v>
      </c>
      <c r="F122" s="75" t="str">
        <f aca="false">IFERROR(VLOOKUP(ROWS($F$3:F122),$C$3:$D$380,2,FALSE()),"")</f>
        <v/>
      </c>
    </row>
    <row r="123" customFormat="false" ht="12.5" hidden="false" customHeight="false" outlineLevel="0" collapsed="false">
      <c r="A123" s="72" t="s">
        <v>478</v>
      </c>
      <c r="B123" s="76" t="s">
        <v>479</v>
      </c>
      <c r="C123" s="72" t="n">
        <f aca="false">IF(ISNUMBER(SEARCH(MODELO!$D$16,UN!D123)),MAX(UN!$C$2:C122)+1,0)</f>
        <v>0</v>
      </c>
      <c r="D123" s="52" t="str">
        <f aca="false">CONCATENATE(A123," - ",B123)</f>
        <v>HR - Hamper</v>
      </c>
      <c r="F123" s="75" t="str">
        <f aca="false">IFERROR(VLOOKUP(ROWS($F$3:F123),$C$3:$D$380,2,FALSE()),"")</f>
        <v/>
      </c>
    </row>
    <row r="124" customFormat="false" ht="12.5" hidden="false" customHeight="false" outlineLevel="0" collapsed="false">
      <c r="A124" s="72" t="s">
        <v>480</v>
      </c>
      <c r="B124" s="76" t="s">
        <v>481</v>
      </c>
      <c r="C124" s="72" t="n">
        <f aca="false">IF(ISNUMBER(SEARCH(MODELO!$D$16,UN!D124)),MAX(UN!$C$2:C123)+1,0)</f>
        <v>0</v>
      </c>
      <c r="D124" s="52" t="str">
        <f aca="false">CONCATENATE(A124," - ",B124)</f>
        <v>IA - Package, display, woden</v>
      </c>
      <c r="F124" s="75" t="str">
        <f aca="false">IFERROR(VLOOKUP(ROWS($F$3:F124),$C$3:$D$380,2,FALSE()),"")</f>
        <v/>
      </c>
    </row>
    <row r="125" customFormat="false" ht="12.5" hidden="false" customHeight="false" outlineLevel="0" collapsed="false">
      <c r="A125" s="72" t="s">
        <v>482</v>
      </c>
      <c r="B125" s="76" t="s">
        <v>483</v>
      </c>
      <c r="C125" s="72" t="n">
        <f aca="false">IF(ISNUMBER(SEARCH(MODELO!$D$16,UN!D125)),MAX(UN!$C$2:C124)+1,0)</f>
        <v>0</v>
      </c>
      <c r="D125" s="52" t="str">
        <f aca="false">CONCATENATE(A125," - ",B125)</f>
        <v>IB - Package, display, cardboard</v>
      </c>
      <c r="F125" s="75" t="str">
        <f aca="false">IFERROR(VLOOKUP(ROWS($F$3:F125),$C$3:$D$380,2,FALSE()),"")</f>
        <v/>
      </c>
    </row>
    <row r="126" customFormat="false" ht="12.5" hidden="false" customHeight="false" outlineLevel="0" collapsed="false">
      <c r="A126" s="72" t="s">
        <v>484</v>
      </c>
      <c r="B126" s="76" t="s">
        <v>485</v>
      </c>
      <c r="C126" s="72" t="n">
        <f aca="false">IF(ISNUMBER(SEARCH(MODELO!$D$16,UN!D126)),MAX(UN!$C$2:C125)+1,0)</f>
        <v>0</v>
      </c>
      <c r="D126" s="52" t="str">
        <f aca="false">CONCATENATE(A126," - ",B126)</f>
        <v>IC - Package, display, plastic</v>
      </c>
      <c r="F126" s="75" t="str">
        <f aca="false">IFERROR(VLOOKUP(ROWS($F$3:F126),$C$3:$D$380,2,FALSE()),"")</f>
        <v/>
      </c>
    </row>
    <row r="127" customFormat="false" ht="12.5" hidden="false" customHeight="false" outlineLevel="0" collapsed="false">
      <c r="A127" s="72" t="s">
        <v>486</v>
      </c>
      <c r="B127" s="76" t="s">
        <v>487</v>
      </c>
      <c r="C127" s="72" t="n">
        <f aca="false">IF(ISNUMBER(SEARCH(MODELO!$D$16,UN!D127)),MAX(UN!$C$2:C126)+1,0)</f>
        <v>0</v>
      </c>
      <c r="D127" s="52" t="str">
        <f aca="false">CONCATENATE(A127," - ",B127)</f>
        <v>ID - Package, display, metal</v>
      </c>
      <c r="F127" s="75" t="str">
        <f aca="false">IFERROR(VLOOKUP(ROWS($F$3:F127),$C$3:$D$380,2,FALSE()),"")</f>
        <v/>
      </c>
    </row>
    <row r="128" customFormat="false" ht="12.5" hidden="false" customHeight="false" outlineLevel="0" collapsed="false">
      <c r="A128" s="72" t="s">
        <v>488</v>
      </c>
      <c r="B128" s="76" t="s">
        <v>489</v>
      </c>
      <c r="C128" s="72" t="n">
        <f aca="false">IF(ISNUMBER(SEARCH(MODELO!$D$16,UN!D128)),MAX(UN!$C$2:C127)+1,0)</f>
        <v>0</v>
      </c>
      <c r="D128" s="52" t="str">
        <f aca="false">CONCATENATE(A128," - ",B128)</f>
        <v>IE - Package, show</v>
      </c>
      <c r="F128" s="75" t="str">
        <f aca="false">IFERROR(VLOOKUP(ROWS($F$3:F128),$C$3:$D$380,2,FALSE()),"")</f>
        <v/>
      </c>
    </row>
    <row r="129" customFormat="false" ht="12.5" hidden="false" customHeight="false" outlineLevel="0" collapsed="false">
      <c r="A129" s="72" t="s">
        <v>490</v>
      </c>
      <c r="B129" s="76" t="s">
        <v>491</v>
      </c>
      <c r="C129" s="72" t="n">
        <f aca="false">IF(ISNUMBER(SEARCH(MODELO!$D$16,UN!D129)),MAX(UN!$C$2:C128)+1,0)</f>
        <v>0</v>
      </c>
      <c r="D129" s="52" t="str">
        <f aca="false">CONCATENATE(A129," - ",B129)</f>
        <v>IF - Package, flow</v>
      </c>
      <c r="F129" s="75" t="str">
        <f aca="false">IFERROR(VLOOKUP(ROWS($F$3:F129),$C$3:$D$380,2,FALSE()),"")</f>
        <v/>
      </c>
    </row>
    <row r="130" customFormat="false" ht="12.5" hidden="false" customHeight="false" outlineLevel="0" collapsed="false">
      <c r="A130" s="72" t="s">
        <v>492</v>
      </c>
      <c r="B130" s="76" t="s">
        <v>493</v>
      </c>
      <c r="C130" s="72" t="n">
        <f aca="false">IF(ISNUMBER(SEARCH(MODELO!$D$16,UN!D130)),MAX(UN!$C$2:C129)+1,0)</f>
        <v>0</v>
      </c>
      <c r="D130" s="52" t="str">
        <f aca="false">CONCATENATE(A130," - ",B130)</f>
        <v>IG - Package, paper wrapped</v>
      </c>
      <c r="F130" s="75" t="str">
        <f aca="false">IFERROR(VLOOKUP(ROWS($F$3:F130),$C$3:$D$380,2,FALSE()),"")</f>
        <v/>
      </c>
    </row>
    <row r="131" customFormat="false" ht="12.5" hidden="false" customHeight="false" outlineLevel="0" collapsed="false">
      <c r="A131" s="72" t="s">
        <v>494</v>
      </c>
      <c r="B131" s="76" t="s">
        <v>495</v>
      </c>
      <c r="C131" s="72" t="n">
        <f aca="false">IF(ISNUMBER(SEARCH(MODELO!$D$16,UN!D131)),MAX(UN!$C$2:C130)+1,0)</f>
        <v>0</v>
      </c>
      <c r="D131" s="52" t="str">
        <f aca="false">CONCATENATE(A131," - ",B131)</f>
        <v>IH - Drum, plastic</v>
      </c>
      <c r="F131" s="75" t="str">
        <f aca="false">IFERROR(VLOOKUP(ROWS($F$3:F131),$C$3:$D$380,2,FALSE()),"")</f>
        <v/>
      </c>
    </row>
    <row r="132" customFormat="false" ht="12.5" hidden="false" customHeight="false" outlineLevel="0" collapsed="false">
      <c r="A132" s="72" t="s">
        <v>496</v>
      </c>
      <c r="B132" s="76" t="s">
        <v>497</v>
      </c>
      <c r="C132" s="72" t="n">
        <f aca="false">IF(ISNUMBER(SEARCH(MODELO!$D$16,UN!D132)),MAX(UN!$C$2:C131)+1,0)</f>
        <v>0</v>
      </c>
      <c r="D132" s="52" t="str">
        <f aca="false">CONCATENATE(A132," - ",B132)</f>
        <v>IK - Package, cardboard, with bottle grip-holes</v>
      </c>
      <c r="F132" s="75" t="str">
        <f aca="false">IFERROR(VLOOKUP(ROWS($F$3:F132),$C$3:$D$380,2,FALSE()),"")</f>
        <v/>
      </c>
    </row>
    <row r="133" customFormat="false" ht="12.5" hidden="false" customHeight="false" outlineLevel="0" collapsed="false">
      <c r="A133" s="72" t="s">
        <v>498</v>
      </c>
      <c r="B133" s="76" t="s">
        <v>499</v>
      </c>
      <c r="C133" s="72" t="n">
        <f aca="false">IF(ISNUMBER(SEARCH(MODELO!$D$16,UN!D133)),MAX(UN!$C$2:C132)+1,0)</f>
        <v>0</v>
      </c>
      <c r="D133" s="52" t="str">
        <f aca="false">CONCATENATE(A133," - ",B133)</f>
        <v>IL - Tray, rigid, lidded stackable (CEN TS...</v>
      </c>
      <c r="F133" s="75" t="str">
        <f aca="false">IFERROR(VLOOKUP(ROWS($F$3:F133),$C$3:$D$380,2,FALSE()),"")</f>
        <v/>
      </c>
    </row>
    <row r="134" customFormat="false" ht="12.5" hidden="false" customHeight="false" outlineLevel="0" collapsed="false">
      <c r="A134" s="72" t="s">
        <v>500</v>
      </c>
      <c r="B134" s="76" t="s">
        <v>501</v>
      </c>
      <c r="C134" s="72" t="n">
        <f aca="false">IF(ISNUMBER(SEARCH(MODELO!$D$16,UN!D134)),MAX(UN!$C$2:C133)+1,0)</f>
        <v>0</v>
      </c>
      <c r="D134" s="52" t="str">
        <f aca="false">CONCATENATE(A134," - ",B134)</f>
        <v>IN - Ingot</v>
      </c>
      <c r="F134" s="75" t="str">
        <f aca="false">IFERROR(VLOOKUP(ROWS($F$3:F134),$C$3:$D$380,2,FALSE()),"")</f>
        <v/>
      </c>
    </row>
    <row r="135" customFormat="false" ht="12.5" hidden="false" customHeight="false" outlineLevel="0" collapsed="false">
      <c r="A135" s="72" t="s">
        <v>502</v>
      </c>
      <c r="B135" s="76" t="s">
        <v>503</v>
      </c>
      <c r="C135" s="72" t="n">
        <f aca="false">IF(ISNUMBER(SEARCH(MODELO!$D$16,UN!D135)),MAX(UN!$C$2:C134)+1,0)</f>
        <v>0</v>
      </c>
      <c r="D135" s="52" t="str">
        <f aca="false">CONCATENATE(A135," - ",B135)</f>
        <v>IZ - Ingots, in bundle/bunch/truss</v>
      </c>
      <c r="F135" s="75" t="str">
        <f aca="false">IFERROR(VLOOKUP(ROWS($F$3:F135),$C$3:$D$380,2,FALSE()),"")</f>
        <v/>
      </c>
    </row>
    <row r="136" customFormat="false" ht="12.5" hidden="false" customHeight="false" outlineLevel="0" collapsed="false">
      <c r="A136" s="72" t="s">
        <v>504</v>
      </c>
      <c r="B136" s="76" t="s">
        <v>505</v>
      </c>
      <c r="C136" s="72" t="n">
        <f aca="false">IF(ISNUMBER(SEARCH(MODELO!$D$16,UN!D136)),MAX(UN!$C$2:C135)+1,0)</f>
        <v>0</v>
      </c>
      <c r="D136" s="52" t="str">
        <f aca="false">CONCATENATE(A136," - ",B136)</f>
        <v>JB - Bag, jumbo</v>
      </c>
      <c r="F136" s="75" t="str">
        <f aca="false">IFERROR(VLOOKUP(ROWS($F$3:F136),$C$3:$D$380,2,FALSE()),"")</f>
        <v/>
      </c>
    </row>
    <row r="137" customFormat="false" ht="12.5" hidden="false" customHeight="false" outlineLevel="0" collapsed="false">
      <c r="A137" s="72" t="s">
        <v>506</v>
      </c>
      <c r="B137" s="76" t="s">
        <v>507</v>
      </c>
      <c r="C137" s="72" t="n">
        <f aca="false">IF(ISNUMBER(SEARCH(MODELO!$D$16,UN!D137)),MAX(UN!$C$2:C136)+1,0)</f>
        <v>0</v>
      </c>
      <c r="D137" s="52" t="str">
        <f aca="false">CONCATENATE(A137," - ",B137)</f>
        <v>JC - Jerrican, rectangular</v>
      </c>
      <c r="F137" s="75" t="str">
        <f aca="false">IFERROR(VLOOKUP(ROWS($F$3:F137),$C$3:$D$380,2,FALSE()),"")</f>
        <v/>
      </c>
    </row>
    <row r="138" customFormat="false" ht="12.5" hidden="false" customHeight="false" outlineLevel="0" collapsed="false">
      <c r="A138" s="72" t="s">
        <v>508</v>
      </c>
      <c r="B138" s="76" t="s">
        <v>509</v>
      </c>
      <c r="C138" s="72" t="n">
        <f aca="false">IF(ISNUMBER(SEARCH(MODELO!$D$16,UN!D138)),MAX(UN!$C$2:C137)+1,0)</f>
        <v>0</v>
      </c>
      <c r="D138" s="52" t="str">
        <f aca="false">CONCATENATE(A138," - ",B138)</f>
        <v>JG - Jug</v>
      </c>
      <c r="F138" s="75" t="str">
        <f aca="false">IFERROR(VLOOKUP(ROWS($F$3:F138),$C$3:$D$380,2,FALSE()),"")</f>
        <v/>
      </c>
    </row>
    <row r="139" customFormat="false" ht="12.5" hidden="false" customHeight="false" outlineLevel="0" collapsed="false">
      <c r="A139" s="72" t="s">
        <v>510</v>
      </c>
      <c r="B139" s="76" t="s">
        <v>511</v>
      </c>
      <c r="C139" s="72" t="n">
        <f aca="false">IF(ISNUMBER(SEARCH(MODELO!$D$16,UN!D139)),MAX(UN!$C$2:C138)+1,0)</f>
        <v>0</v>
      </c>
      <c r="D139" s="52" t="str">
        <f aca="false">CONCATENATE(A139," - ",B139)</f>
        <v>JR - Jar</v>
      </c>
      <c r="F139" s="75" t="str">
        <f aca="false">IFERROR(VLOOKUP(ROWS($F$3:F139),$C$3:$D$380,2,FALSE()),"")</f>
        <v/>
      </c>
    </row>
    <row r="140" customFormat="false" ht="12.5" hidden="false" customHeight="false" outlineLevel="0" collapsed="false">
      <c r="A140" s="72" t="s">
        <v>512</v>
      </c>
      <c r="B140" s="76" t="s">
        <v>513</v>
      </c>
      <c r="C140" s="72" t="n">
        <f aca="false">IF(ISNUMBER(SEARCH(MODELO!$D$16,UN!D140)),MAX(UN!$C$2:C139)+1,0)</f>
        <v>0</v>
      </c>
      <c r="D140" s="52" t="str">
        <f aca="false">CONCATENATE(A140," - ",B140)</f>
        <v>JT - Jutebag</v>
      </c>
      <c r="F140" s="75" t="str">
        <f aca="false">IFERROR(VLOOKUP(ROWS($F$3:F140),$C$3:$D$380,2,FALSE()),"")</f>
        <v/>
      </c>
    </row>
    <row r="141" customFormat="false" ht="12.5" hidden="false" customHeight="false" outlineLevel="0" collapsed="false">
      <c r="A141" s="72" t="s">
        <v>514</v>
      </c>
      <c r="B141" s="76" t="s">
        <v>515</v>
      </c>
      <c r="C141" s="72" t="n">
        <f aca="false">IF(ISNUMBER(SEARCH(MODELO!$D$16,UN!D141)),MAX(UN!$C$2:C140)+1,0)</f>
        <v>0</v>
      </c>
      <c r="D141" s="52" t="str">
        <f aca="false">CONCATENATE(A141," - ",B141)</f>
        <v>JY - Jerrican, cylindrical</v>
      </c>
      <c r="F141" s="75" t="str">
        <f aca="false">IFERROR(VLOOKUP(ROWS($F$3:F141),$C$3:$D$380,2,FALSE()),"")</f>
        <v/>
      </c>
    </row>
    <row r="142" customFormat="false" ht="12.5" hidden="false" customHeight="false" outlineLevel="0" collapsed="false">
      <c r="A142" s="72" t="s">
        <v>516</v>
      </c>
      <c r="B142" s="76" t="s">
        <v>517</v>
      </c>
      <c r="C142" s="72" t="n">
        <f aca="false">IF(ISNUMBER(SEARCH(MODELO!$D$16,UN!D142)),MAX(UN!$C$2:C141)+1,0)</f>
        <v>0</v>
      </c>
      <c r="D142" s="52" t="str">
        <f aca="false">CONCATENATE(A142," - ",B142)</f>
        <v>KG - Keg</v>
      </c>
      <c r="F142" s="75" t="str">
        <f aca="false">IFERROR(VLOOKUP(ROWS($F$3:F142),$C$3:$D$380,2,FALSE()),"")</f>
        <v/>
      </c>
    </row>
    <row r="143" customFormat="false" ht="12.5" hidden="false" customHeight="false" outlineLevel="0" collapsed="false">
      <c r="A143" s="72" t="s">
        <v>518</v>
      </c>
      <c r="B143" s="76" t="s">
        <v>519</v>
      </c>
      <c r="C143" s="72" t="n">
        <f aca="false">IF(ISNUMBER(SEARCH(MODELO!$D$16,UN!D143)),MAX(UN!$C$2:C142)+1,0)</f>
        <v>0</v>
      </c>
      <c r="D143" s="52" t="str">
        <f aca="false">CONCATENATE(A143," - ",B143)</f>
        <v>KI - Kit</v>
      </c>
      <c r="F143" s="75" t="str">
        <f aca="false">IFERROR(VLOOKUP(ROWS($F$3:F143),$C$3:$D$380,2,FALSE()),"")</f>
        <v/>
      </c>
    </row>
    <row r="144" customFormat="false" ht="12.5" hidden="false" customHeight="false" outlineLevel="0" collapsed="false">
      <c r="A144" s="72" t="s">
        <v>520</v>
      </c>
      <c r="B144" s="76" t="s">
        <v>521</v>
      </c>
      <c r="C144" s="72" t="n">
        <f aca="false">IF(ISNUMBER(SEARCH(MODELO!$D$16,UN!D144)),MAX(UN!$C$2:C143)+1,0)</f>
        <v>0</v>
      </c>
      <c r="D144" s="52" t="str">
        <f aca="false">CONCATENATE(A144," - ",B144)</f>
        <v>LE - Luggage</v>
      </c>
      <c r="F144" s="75" t="str">
        <f aca="false">IFERROR(VLOOKUP(ROWS($F$3:F144),$C$3:$D$380,2,FALSE()),"")</f>
        <v/>
      </c>
    </row>
    <row r="145" customFormat="false" ht="12.5" hidden="false" customHeight="false" outlineLevel="0" collapsed="false">
      <c r="A145" s="72" t="s">
        <v>522</v>
      </c>
      <c r="B145" s="76" t="s">
        <v>523</v>
      </c>
      <c r="C145" s="72" t="n">
        <f aca="false">IF(ISNUMBER(SEARCH(MODELO!$D$16,UN!D145)),MAX(UN!$C$2:C144)+1,0)</f>
        <v>0</v>
      </c>
      <c r="D145" s="52" t="str">
        <f aca="false">CONCATENATE(A145," - ",B145)</f>
        <v>LG - Log</v>
      </c>
      <c r="F145" s="75" t="str">
        <f aca="false">IFERROR(VLOOKUP(ROWS($F$3:F145),$C$3:$D$380,2,FALSE()),"")</f>
        <v/>
      </c>
    </row>
    <row r="146" customFormat="false" ht="12.5" hidden="false" customHeight="false" outlineLevel="0" collapsed="false">
      <c r="A146" s="72" t="s">
        <v>524</v>
      </c>
      <c r="B146" s="76" t="s">
        <v>525</v>
      </c>
      <c r="C146" s="72" t="n">
        <f aca="false">IF(ISNUMBER(SEARCH(MODELO!$D$16,UN!D146)),MAX(UN!$C$2:C145)+1,0)</f>
        <v>0</v>
      </c>
      <c r="D146" s="52" t="str">
        <f aca="false">CONCATENATE(A146," - ",B146)</f>
        <v>LT - Lot</v>
      </c>
      <c r="F146" s="75" t="str">
        <f aca="false">IFERROR(VLOOKUP(ROWS($F$3:F146),$C$3:$D$380,2,FALSE()),"")</f>
        <v/>
      </c>
    </row>
    <row r="147" customFormat="false" ht="12.5" hidden="false" customHeight="false" outlineLevel="0" collapsed="false">
      <c r="A147" s="72" t="s">
        <v>526</v>
      </c>
      <c r="B147" s="76" t="s">
        <v>527</v>
      </c>
      <c r="C147" s="72" t="n">
        <f aca="false">IF(ISNUMBER(SEARCH(MODELO!$D$16,UN!D147)),MAX(UN!$C$2:C146)+1,0)</f>
        <v>0</v>
      </c>
      <c r="D147" s="52" t="str">
        <f aca="false">CONCATENATE(A147," - ",B147)</f>
        <v>LU - Lug</v>
      </c>
      <c r="F147" s="75" t="str">
        <f aca="false">IFERROR(VLOOKUP(ROWS($F$3:F147),$C$3:$D$380,2,FALSE()),"")</f>
        <v/>
      </c>
    </row>
    <row r="148" customFormat="false" ht="12.5" hidden="false" customHeight="false" outlineLevel="0" collapsed="false">
      <c r="A148" s="72" t="s">
        <v>528</v>
      </c>
      <c r="B148" s="76" t="s">
        <v>529</v>
      </c>
      <c r="C148" s="72" t="n">
        <f aca="false">IF(ISNUMBER(SEARCH(MODELO!$D$16,UN!D148)),MAX(UN!$C$2:C147)+1,0)</f>
        <v>0</v>
      </c>
      <c r="D148" s="52" t="str">
        <f aca="false">CONCATENATE(A148," - ",B148)</f>
        <v>LV - Liftvan</v>
      </c>
      <c r="F148" s="75" t="str">
        <f aca="false">IFERROR(VLOOKUP(ROWS($F$3:F148),$C$3:$D$380,2,FALSE()),"")</f>
        <v/>
      </c>
    </row>
    <row r="149" customFormat="false" ht="12.5" hidden="false" customHeight="false" outlineLevel="0" collapsed="false">
      <c r="A149" s="72" t="s">
        <v>530</v>
      </c>
      <c r="B149" s="76" t="s">
        <v>531</v>
      </c>
      <c r="C149" s="72" t="n">
        <f aca="false">IF(ISNUMBER(SEARCH(MODELO!$D$16,UN!D149)),MAX(UN!$C$2:C148)+1,0)</f>
        <v>0</v>
      </c>
      <c r="D149" s="52" t="str">
        <f aca="false">CONCATENATE(A149," - ",B149)</f>
        <v>LZ - Logs, in bundle/bunch/truss</v>
      </c>
      <c r="F149" s="75" t="str">
        <f aca="false">IFERROR(VLOOKUP(ROWS($F$3:F149),$C$3:$D$380,2,FALSE()),"")</f>
        <v/>
      </c>
    </row>
    <row r="150" customFormat="false" ht="12.5" hidden="false" customHeight="false" outlineLevel="0" collapsed="false">
      <c r="A150" s="72" t="s">
        <v>532</v>
      </c>
      <c r="B150" s="76" t="s">
        <v>533</v>
      </c>
      <c r="C150" s="72" t="n">
        <f aca="false">IF(ISNUMBER(SEARCH(MODELO!$D$16,UN!D150)),MAX(UN!$C$2:C149)+1,0)</f>
        <v>0</v>
      </c>
      <c r="D150" s="52" t="str">
        <f aca="false">CONCATENATE(A150," - ",B150)</f>
        <v>MA - Crate, metal</v>
      </c>
      <c r="F150" s="75" t="str">
        <f aca="false">IFERROR(VLOOKUP(ROWS($F$3:F150),$C$3:$D$380,2,FALSE()),"")</f>
        <v/>
      </c>
    </row>
    <row r="151" customFormat="false" ht="12.5" hidden="false" customHeight="false" outlineLevel="0" collapsed="false">
      <c r="A151" s="72" t="s">
        <v>534</v>
      </c>
      <c r="B151" s="76" t="s">
        <v>535</v>
      </c>
      <c r="C151" s="72" t="n">
        <f aca="false">IF(ISNUMBER(SEARCH(MODELO!$D$16,UN!D151)),MAX(UN!$C$2:C150)+1,0)</f>
        <v>0</v>
      </c>
      <c r="D151" s="52" t="str">
        <f aca="false">CONCATENATE(A151," - ",B151)</f>
        <v>MB - Multiply bag</v>
      </c>
      <c r="F151" s="75" t="str">
        <f aca="false">IFERROR(VLOOKUP(ROWS($F$3:F151),$C$3:$D$380,2,FALSE()),"")</f>
        <v/>
      </c>
    </row>
    <row r="152" customFormat="false" ht="12.5" hidden="false" customHeight="false" outlineLevel="0" collapsed="false">
      <c r="A152" s="72" t="s">
        <v>536</v>
      </c>
      <c r="B152" s="76" t="s">
        <v>537</v>
      </c>
      <c r="C152" s="72" t="n">
        <f aca="false">IF(ISNUMBER(SEARCH(MODELO!$D$16,UN!D152)),MAX(UN!$C$2:C151)+1,0)</f>
        <v>0</v>
      </c>
      <c r="D152" s="52" t="str">
        <f aca="false">CONCATENATE(A152," - ",B152)</f>
        <v>MC - Crate, milk</v>
      </c>
      <c r="F152" s="75" t="str">
        <f aca="false">IFERROR(VLOOKUP(ROWS($F$3:F152),$C$3:$D$380,2,FALSE()),"")</f>
        <v/>
      </c>
    </row>
    <row r="153" customFormat="false" ht="12.5" hidden="false" customHeight="false" outlineLevel="0" collapsed="false">
      <c r="A153" s="72" t="s">
        <v>538</v>
      </c>
      <c r="B153" s="76" t="s">
        <v>539</v>
      </c>
      <c r="C153" s="72" t="n">
        <f aca="false">IF(ISNUMBER(SEARCH(MODELO!$D$16,UN!D153)),MAX(UN!$C$2:C152)+1,0)</f>
        <v>0</v>
      </c>
      <c r="D153" s="52" t="str">
        <f aca="false">CONCATENATE(A153," - ",B153)</f>
        <v>ME - Container, metal</v>
      </c>
      <c r="F153" s="75" t="str">
        <f aca="false">IFERROR(VLOOKUP(ROWS($F$3:F153),$C$3:$D$380,2,FALSE()),"")</f>
        <v/>
      </c>
    </row>
    <row r="154" customFormat="false" ht="12.5" hidden="false" customHeight="false" outlineLevel="0" collapsed="false">
      <c r="A154" s="72" t="s">
        <v>540</v>
      </c>
      <c r="B154" s="76" t="s">
        <v>541</v>
      </c>
      <c r="C154" s="72" t="n">
        <f aca="false">IF(ISNUMBER(SEARCH(MODELO!$D$16,UN!D154)),MAX(UN!$C$2:C153)+1,0)</f>
        <v>0</v>
      </c>
      <c r="D154" s="52" t="str">
        <f aca="false">CONCATENATE(A154," - ",B154)</f>
        <v>MR - Receptacle, metal</v>
      </c>
      <c r="F154" s="75" t="str">
        <f aca="false">IFERROR(VLOOKUP(ROWS($F$3:F154),$C$3:$D$380,2,FALSE()),"")</f>
        <v/>
      </c>
    </row>
    <row r="155" customFormat="false" ht="12.5" hidden="false" customHeight="false" outlineLevel="0" collapsed="false">
      <c r="A155" s="72" t="s">
        <v>542</v>
      </c>
      <c r="B155" s="76" t="s">
        <v>543</v>
      </c>
      <c r="C155" s="72" t="n">
        <f aca="false">IF(ISNUMBER(SEARCH(MODELO!$D$16,UN!D155)),MAX(UN!$C$2:C154)+1,0)</f>
        <v>0</v>
      </c>
      <c r="D155" s="52" t="str">
        <f aca="false">CONCATENATE(A155," - ",B155)</f>
        <v>MS - Sack, multi-wall</v>
      </c>
      <c r="F155" s="75" t="str">
        <f aca="false">IFERROR(VLOOKUP(ROWS($F$3:F155),$C$3:$D$380,2,FALSE()),"")</f>
        <v/>
      </c>
    </row>
    <row r="156" customFormat="false" ht="12.5" hidden="false" customHeight="false" outlineLevel="0" collapsed="false">
      <c r="A156" s="72" t="s">
        <v>544</v>
      </c>
      <c r="B156" s="76" t="s">
        <v>545</v>
      </c>
      <c r="C156" s="72" t="n">
        <f aca="false">IF(ISNUMBER(SEARCH(MODELO!$D$16,UN!D156)),MAX(UN!$C$2:C155)+1,0)</f>
        <v>0</v>
      </c>
      <c r="D156" s="52" t="str">
        <f aca="false">CONCATENATE(A156," - ",B156)</f>
        <v>MT - Mat</v>
      </c>
      <c r="F156" s="75" t="str">
        <f aca="false">IFERROR(VLOOKUP(ROWS($F$3:F156),$C$3:$D$380,2,FALSE()),"")</f>
        <v/>
      </c>
    </row>
    <row r="157" customFormat="false" ht="12.5" hidden="false" customHeight="false" outlineLevel="0" collapsed="false">
      <c r="A157" s="72" t="s">
        <v>546</v>
      </c>
      <c r="B157" s="76" t="s">
        <v>547</v>
      </c>
      <c r="C157" s="72" t="n">
        <f aca="false">IF(ISNUMBER(SEARCH(MODELO!$D$16,UN!D157)),MAX(UN!$C$2:C156)+1,0)</f>
        <v>0</v>
      </c>
      <c r="D157" s="52" t="str">
        <f aca="false">CONCATENATE(A157," - ",B157)</f>
        <v>MW - Receotacle, plastic wrapped</v>
      </c>
      <c r="F157" s="75" t="str">
        <f aca="false">IFERROR(VLOOKUP(ROWS($F$3:F157),$C$3:$D$380,2,FALSE()),"")</f>
        <v/>
      </c>
    </row>
    <row r="158" customFormat="false" ht="12.5" hidden="false" customHeight="false" outlineLevel="0" collapsed="false">
      <c r="A158" s="72" t="s">
        <v>548</v>
      </c>
      <c r="B158" s="76" t="s">
        <v>549</v>
      </c>
      <c r="C158" s="72" t="n">
        <f aca="false">IF(ISNUMBER(SEARCH(MODELO!$D$16,UN!D158)),MAX(UN!$C$2:C157)+1,0)</f>
        <v>0</v>
      </c>
      <c r="D158" s="52" t="str">
        <f aca="false">CONCATENATE(A158," - ",B158)</f>
        <v>MX - Matchbox</v>
      </c>
      <c r="F158" s="75" t="str">
        <f aca="false">IFERROR(VLOOKUP(ROWS($F$3:F158),$C$3:$D$380,2,FALSE()),"")</f>
        <v/>
      </c>
    </row>
    <row r="159" customFormat="false" ht="12.5" hidden="false" customHeight="false" outlineLevel="0" collapsed="false">
      <c r="A159" s="72" t="s">
        <v>550</v>
      </c>
      <c r="B159" s="76" t="s">
        <v>551</v>
      </c>
      <c r="C159" s="72" t="n">
        <f aca="false">IF(ISNUMBER(SEARCH(MODELO!$D$16,UN!D159)),MAX(UN!$C$2:C158)+1,0)</f>
        <v>0</v>
      </c>
      <c r="D159" s="52" t="str">
        <f aca="false">CONCATENATE(A159," - ",B159)</f>
        <v>NA - Not available</v>
      </c>
      <c r="F159" s="75" t="str">
        <f aca="false">IFERROR(VLOOKUP(ROWS($F$3:F159),$C$3:$D$380,2,FALSE()),"")</f>
        <v/>
      </c>
    </row>
    <row r="160" customFormat="false" ht="12.5" hidden="false" customHeight="false" outlineLevel="0" collapsed="false">
      <c r="A160" s="72" t="s">
        <v>552</v>
      </c>
      <c r="B160" s="76" t="s">
        <v>553</v>
      </c>
      <c r="C160" s="72" t="n">
        <f aca="false">IF(ISNUMBER(SEARCH(MODELO!$D$16,UN!D160)),MAX(UN!$C$2:C159)+1,0)</f>
        <v>0</v>
      </c>
      <c r="D160" s="52" t="str">
        <f aca="false">CONCATENATE(A160," - ",B160)</f>
        <v>NE - Unpacked or unpackaged</v>
      </c>
      <c r="F160" s="75" t="str">
        <f aca="false">IFERROR(VLOOKUP(ROWS($F$3:F160),$C$3:$D$380,2,FALSE()),"")</f>
        <v/>
      </c>
    </row>
    <row r="161" customFormat="false" ht="12.5" hidden="false" customHeight="false" outlineLevel="0" collapsed="false">
      <c r="A161" s="72" t="s">
        <v>554</v>
      </c>
      <c r="B161" s="76" t="s">
        <v>555</v>
      </c>
      <c r="C161" s="72" t="n">
        <f aca="false">IF(ISNUMBER(SEARCH(MODELO!$D$16,UN!D161)),MAX(UN!$C$2:C160)+1,0)</f>
        <v>0</v>
      </c>
      <c r="D161" s="52" t="str">
        <f aca="false">CONCATENATE(A161," - ",B161)</f>
        <v>NF - Unpacked or unpackaged, single unit</v>
      </c>
      <c r="F161" s="75" t="str">
        <f aca="false">IFERROR(VLOOKUP(ROWS($F$3:F161),$C$3:$D$380,2,FALSE()),"")</f>
        <v/>
      </c>
    </row>
    <row r="162" customFormat="false" ht="12.5" hidden="false" customHeight="false" outlineLevel="0" collapsed="false">
      <c r="A162" s="72" t="s">
        <v>556</v>
      </c>
      <c r="B162" s="76" t="s">
        <v>557</v>
      </c>
      <c r="C162" s="72" t="n">
        <f aca="false">IF(ISNUMBER(SEARCH(MODELO!$D$16,UN!D162)),MAX(UN!$C$2:C161)+1,0)</f>
        <v>0</v>
      </c>
      <c r="D162" s="52" t="str">
        <f aca="false">CONCATENATE(A162," - ",B162)</f>
        <v>NG - Unpacked or unpackaged, multiple units</v>
      </c>
      <c r="F162" s="75" t="str">
        <f aca="false">IFERROR(VLOOKUP(ROWS($F$3:F162),$C$3:$D$380,2,FALSE()),"")</f>
        <v/>
      </c>
    </row>
    <row r="163" customFormat="false" ht="12.5" hidden="false" customHeight="false" outlineLevel="0" collapsed="false">
      <c r="A163" s="72" t="s">
        <v>558</v>
      </c>
      <c r="B163" s="76" t="s">
        <v>559</v>
      </c>
      <c r="C163" s="72" t="n">
        <f aca="false">IF(ISNUMBER(SEARCH(MODELO!$D$16,UN!D163)),MAX(UN!$C$2:C162)+1,0)</f>
        <v>0</v>
      </c>
      <c r="D163" s="52" t="str">
        <f aca="false">CONCATENATE(A163," - ",B163)</f>
        <v>NS - Nest</v>
      </c>
      <c r="F163" s="75" t="str">
        <f aca="false">IFERROR(VLOOKUP(ROWS($F$3:F163),$C$3:$D$380,2,FALSE()),"")</f>
        <v/>
      </c>
    </row>
    <row r="164" customFormat="false" ht="12.5" hidden="false" customHeight="false" outlineLevel="0" collapsed="false">
      <c r="A164" s="72" t="s">
        <v>560</v>
      </c>
      <c r="B164" s="76" t="s">
        <v>561</v>
      </c>
      <c r="C164" s="72" t="n">
        <f aca="false">IF(ISNUMBER(SEARCH(MODELO!$D$16,UN!D164)),MAX(UN!$C$2:C163)+1,0)</f>
        <v>0</v>
      </c>
      <c r="D164" s="52" t="str">
        <f aca="false">CONCATENATE(A164," - ",B164)</f>
        <v>NT - Net</v>
      </c>
      <c r="F164" s="75" t="str">
        <f aca="false">IFERROR(VLOOKUP(ROWS($F$3:F164),$C$3:$D$380,2,FALSE()),"")</f>
        <v/>
      </c>
    </row>
    <row r="165" customFormat="false" ht="12.5" hidden="false" customHeight="false" outlineLevel="0" collapsed="false">
      <c r="A165" s="72" t="s">
        <v>562</v>
      </c>
      <c r="B165" s="76" t="s">
        <v>563</v>
      </c>
      <c r="C165" s="72" t="n">
        <f aca="false">IF(ISNUMBER(SEARCH(MODELO!$D$16,UN!D165)),MAX(UN!$C$2:C164)+1,0)</f>
        <v>0</v>
      </c>
      <c r="D165" s="52" t="str">
        <f aca="false">CONCATENATE(A165," - ",B165)</f>
        <v>NU - Net, tube, plastic</v>
      </c>
      <c r="F165" s="75" t="str">
        <f aca="false">IFERROR(VLOOKUP(ROWS($F$3:F165),$C$3:$D$380,2,FALSE()),"")</f>
        <v/>
      </c>
    </row>
    <row r="166" customFormat="false" ht="12.5" hidden="false" customHeight="false" outlineLevel="0" collapsed="false">
      <c r="A166" s="72" t="s">
        <v>564</v>
      </c>
      <c r="B166" s="76" t="s">
        <v>565</v>
      </c>
      <c r="C166" s="72" t="n">
        <f aca="false">IF(ISNUMBER(SEARCH(MODELO!$D$16,UN!D166)),MAX(UN!$C$2:C165)+1,0)</f>
        <v>0</v>
      </c>
      <c r="D166" s="52" t="str">
        <f aca="false">CONCATENATE(A166," - ",B166)</f>
        <v>NV - Net, tube, textile</v>
      </c>
      <c r="F166" s="75" t="str">
        <f aca="false">IFERROR(VLOOKUP(ROWS($F$3:F166),$C$3:$D$380,2,FALSE()),"")</f>
        <v/>
      </c>
    </row>
    <row r="167" customFormat="false" ht="12.5" hidden="false" customHeight="false" outlineLevel="0" collapsed="false">
      <c r="A167" s="72" t="s">
        <v>566</v>
      </c>
      <c r="B167" s="76" t="s">
        <v>567</v>
      </c>
      <c r="C167" s="72" t="n">
        <f aca="false">IF(ISNUMBER(SEARCH(MODELO!$D$16,UN!D167)),MAX(UN!$C$2:C166)+1,0)</f>
        <v>0</v>
      </c>
      <c r="D167" s="52" t="str">
        <f aca="false">CONCATENATE(A167," - ",B167)</f>
        <v>OA - Pallet, CHEP 40 cm x 60 cm</v>
      </c>
      <c r="F167" s="75" t="str">
        <f aca="false">IFERROR(VLOOKUP(ROWS($F$3:F167),$C$3:$D$380,2,FALSE()),"")</f>
        <v/>
      </c>
    </row>
    <row r="168" customFormat="false" ht="12.5" hidden="false" customHeight="false" outlineLevel="0" collapsed="false">
      <c r="A168" s="72" t="s">
        <v>568</v>
      </c>
      <c r="B168" s="76" t="s">
        <v>569</v>
      </c>
      <c r="C168" s="72" t="n">
        <f aca="false">IF(ISNUMBER(SEARCH(MODELO!$D$16,UN!D168)),MAX(UN!$C$2:C167)+1,0)</f>
        <v>0</v>
      </c>
      <c r="D168" s="52" t="str">
        <f aca="false">CONCATENATE(A168," - ",B168)</f>
        <v>OB - Pallet, CHEP 80 cm x 120 cm</v>
      </c>
      <c r="F168" s="75" t="str">
        <f aca="false">IFERROR(VLOOKUP(ROWS($F$3:F168),$C$3:$D$380,2,FALSE()),"")</f>
        <v/>
      </c>
    </row>
    <row r="169" customFormat="false" ht="12.5" hidden="false" customHeight="false" outlineLevel="0" collapsed="false">
      <c r="A169" s="72" t="s">
        <v>570</v>
      </c>
      <c r="B169" s="76" t="s">
        <v>571</v>
      </c>
      <c r="C169" s="72" t="n">
        <f aca="false">IF(ISNUMBER(SEARCH(MODELO!$D$16,UN!D169)),MAX(UN!$C$2:C168)+1,0)</f>
        <v>0</v>
      </c>
      <c r="D169" s="52" t="str">
        <f aca="false">CONCATENATE(A169," - ",B169)</f>
        <v>OC - Pallet, CHEP 100 cm x 120 cm</v>
      </c>
      <c r="F169" s="75" t="str">
        <f aca="false">IFERROR(VLOOKUP(ROWS($F$3:F169),$C$3:$D$380,2,FALSE()),"")</f>
        <v/>
      </c>
    </row>
    <row r="170" customFormat="false" ht="12.5" hidden="false" customHeight="false" outlineLevel="0" collapsed="false">
      <c r="A170" s="72" t="s">
        <v>572</v>
      </c>
      <c r="B170" s="76" t="s">
        <v>573</v>
      </c>
      <c r="C170" s="72" t="n">
        <f aca="false">IF(ISNUMBER(SEARCH(MODELO!$D$16,UN!D170)),MAX(UN!$C$2:C169)+1,0)</f>
        <v>0</v>
      </c>
      <c r="D170" s="52" t="str">
        <f aca="false">CONCATENATE(A170," - ",B170)</f>
        <v>OD - Pallet, AS 4068-1993</v>
      </c>
      <c r="F170" s="75" t="str">
        <f aca="false">IFERROR(VLOOKUP(ROWS($F$3:F170),$C$3:$D$380,2,FALSE()),"")</f>
        <v/>
      </c>
    </row>
    <row r="171" customFormat="false" ht="12.5" hidden="false" customHeight="false" outlineLevel="0" collapsed="false">
      <c r="A171" s="72" t="s">
        <v>574</v>
      </c>
      <c r="B171" s="76" t="s">
        <v>575</v>
      </c>
      <c r="C171" s="72" t="n">
        <f aca="false">IF(ISNUMBER(SEARCH(MODELO!$D$16,UN!D171)),MAX(UN!$C$2:C170)+1,0)</f>
        <v>0</v>
      </c>
      <c r="D171" s="52" t="str">
        <f aca="false">CONCATENATE(A171," - ",B171)</f>
        <v>OE - Pallet, ISSO T11</v>
      </c>
      <c r="F171" s="75" t="str">
        <f aca="false">IFERROR(VLOOKUP(ROWS($F$3:F171),$C$3:$D$380,2,FALSE()),"")</f>
        <v/>
      </c>
    </row>
    <row r="172" customFormat="false" ht="12.5" hidden="false" customHeight="false" outlineLevel="0" collapsed="false">
      <c r="A172" s="72" t="s">
        <v>576</v>
      </c>
      <c r="B172" s="76" t="s">
        <v>577</v>
      </c>
      <c r="C172" s="72" t="n">
        <f aca="false">IF(ISNUMBER(SEARCH(MODELO!$D$16,UN!D172)),MAX(UN!$C$2:C171)+1,0)</f>
        <v>0</v>
      </c>
      <c r="D172" s="52" t="str">
        <f aca="false">CONCATENATE(A172," - ",B172)</f>
        <v>OF - Platform, unspec. Weight or dimension</v>
      </c>
      <c r="F172" s="75" t="str">
        <f aca="false">IFERROR(VLOOKUP(ROWS($F$3:F172),$C$3:$D$380,2,FALSE()),"")</f>
        <v/>
      </c>
    </row>
    <row r="173" customFormat="false" ht="12.5" hidden="false" customHeight="false" outlineLevel="0" collapsed="false">
      <c r="A173" s="72" t="s">
        <v>578</v>
      </c>
      <c r="B173" s="76" t="s">
        <v>579</v>
      </c>
      <c r="C173" s="72" t="n">
        <f aca="false">IF(ISNUMBER(SEARCH(MODELO!$D$16,UN!D173)),MAX(UN!$C$2:C172)+1,0)</f>
        <v>0</v>
      </c>
      <c r="D173" s="52" t="str">
        <f aca="false">CONCATENATE(A173," - ",B173)</f>
        <v>OK - Block</v>
      </c>
      <c r="F173" s="75" t="str">
        <f aca="false">IFERROR(VLOOKUP(ROWS($F$3:F173),$C$3:$D$380,2,FALSE()),"")</f>
        <v/>
      </c>
    </row>
    <row r="174" customFormat="false" ht="12.5" hidden="false" customHeight="false" outlineLevel="0" collapsed="false">
      <c r="A174" s="72" t="s">
        <v>580</v>
      </c>
      <c r="B174" s="76" t="s">
        <v>581</v>
      </c>
      <c r="C174" s="72" t="n">
        <f aca="false">IF(ISNUMBER(SEARCH(MODELO!$D$16,UN!D174)),MAX(UN!$C$2:C173)+1,0)</f>
        <v>0</v>
      </c>
      <c r="D174" s="52" t="str">
        <f aca="false">CONCATENATE(A174," - ",B174)</f>
        <v>OT - Octabin</v>
      </c>
      <c r="F174" s="75" t="str">
        <f aca="false">IFERROR(VLOOKUP(ROWS($F$3:F174),$C$3:$D$380,2,FALSE()),"")</f>
        <v/>
      </c>
    </row>
    <row r="175" customFormat="false" ht="12.5" hidden="false" customHeight="false" outlineLevel="0" collapsed="false">
      <c r="A175" s="72" t="s">
        <v>582</v>
      </c>
      <c r="B175" s="76" t="s">
        <v>583</v>
      </c>
      <c r="C175" s="72" t="n">
        <f aca="false">IF(ISNUMBER(SEARCH(MODELO!$D$16,UN!D175)),MAX(UN!$C$2:C174)+1,0)</f>
        <v>0</v>
      </c>
      <c r="D175" s="52" t="str">
        <f aca="false">CONCATENATE(A175," - ",B175)</f>
        <v>OU - Container, outer</v>
      </c>
      <c r="F175" s="75" t="str">
        <f aca="false">IFERROR(VLOOKUP(ROWS($F$3:F175),$C$3:$D$380,2,FALSE()),"")</f>
        <v/>
      </c>
    </row>
    <row r="176" customFormat="false" ht="12.5" hidden="false" customHeight="false" outlineLevel="0" collapsed="false">
      <c r="A176" s="72" t="s">
        <v>584</v>
      </c>
      <c r="B176" s="76" t="s">
        <v>585</v>
      </c>
      <c r="C176" s="72" t="n">
        <f aca="false">IF(ISNUMBER(SEARCH(MODELO!$D$16,UN!D176)),MAX(UN!$C$2:C175)+1,0)</f>
        <v>0</v>
      </c>
      <c r="D176" s="52" t="str">
        <f aca="false">CONCATENATE(A176," - ",B176)</f>
        <v>PA - Packet</v>
      </c>
      <c r="F176" s="75" t="str">
        <f aca="false">IFERROR(VLOOKUP(ROWS($F$3:F176),$C$3:$D$380,2,FALSE()),"")</f>
        <v/>
      </c>
    </row>
    <row r="177" customFormat="false" ht="12.5" hidden="false" customHeight="false" outlineLevel="0" collapsed="false">
      <c r="A177" s="72" t="s">
        <v>586</v>
      </c>
      <c r="B177" s="76" t="s">
        <v>587</v>
      </c>
      <c r="C177" s="72" t="n">
        <f aca="false">IF(ISNUMBER(SEARCH(MODELO!$D$16,UN!D177)),MAX(UN!$C$2:C176)+1,0)</f>
        <v>0</v>
      </c>
      <c r="D177" s="52" t="str">
        <f aca="false">CONCATENATE(A177," - ",B177)</f>
        <v>PB - Pallet, box</v>
      </c>
      <c r="F177" s="75" t="str">
        <f aca="false">IFERROR(VLOOKUP(ROWS($F$3:F177),$C$3:$D$380,2,FALSE()),"")</f>
        <v/>
      </c>
    </row>
    <row r="178" customFormat="false" ht="12.5" hidden="false" customHeight="false" outlineLevel="0" collapsed="false">
      <c r="A178" s="72" t="s">
        <v>588</v>
      </c>
      <c r="B178" s="76" t="s">
        <v>589</v>
      </c>
      <c r="C178" s="72" t="n">
        <f aca="false">IF(ISNUMBER(SEARCH(MODELO!$D$16,UN!D178)),MAX(UN!$C$2:C177)+1,0)</f>
        <v>0</v>
      </c>
      <c r="D178" s="52" t="str">
        <f aca="false">CONCATENATE(A178," - ",B178)</f>
        <v>PC - Parcel</v>
      </c>
      <c r="F178" s="75" t="str">
        <f aca="false">IFERROR(VLOOKUP(ROWS($F$3:F178),$C$3:$D$380,2,FALSE()),"")</f>
        <v/>
      </c>
    </row>
    <row r="179" customFormat="false" ht="12.5" hidden="false" customHeight="false" outlineLevel="0" collapsed="false">
      <c r="A179" s="72" t="s">
        <v>590</v>
      </c>
      <c r="B179" s="76" t="s">
        <v>591</v>
      </c>
      <c r="C179" s="72" t="n">
        <f aca="false">IF(ISNUMBER(SEARCH(MODELO!$D$16,UN!D179)),MAX(UN!$C$2:C178)+1,0)</f>
        <v>0</v>
      </c>
      <c r="D179" s="52" t="str">
        <f aca="false">CONCATENATE(A179," - ",B179)</f>
        <v>PD - Pallet, modular, collars 80cms * 100cms</v>
      </c>
      <c r="F179" s="75" t="str">
        <f aca="false">IFERROR(VLOOKUP(ROWS($F$3:F179),$C$3:$D$380,2,FALSE()),"")</f>
        <v/>
      </c>
    </row>
    <row r="180" customFormat="false" ht="12.5" hidden="false" customHeight="false" outlineLevel="0" collapsed="false">
      <c r="A180" s="72" t="s">
        <v>592</v>
      </c>
      <c r="B180" s="76" t="s">
        <v>593</v>
      </c>
      <c r="C180" s="72" t="n">
        <f aca="false">IF(ISNUMBER(SEARCH(MODELO!$D$16,UN!D180)),MAX(UN!$C$2:C179)+1,0)</f>
        <v>0</v>
      </c>
      <c r="D180" s="52" t="str">
        <f aca="false">CONCATENATE(A180," - ",B180)</f>
        <v>PE - Pallet, modular, collars 80cms * 120cms</v>
      </c>
      <c r="F180" s="75" t="str">
        <f aca="false">IFERROR(VLOOKUP(ROWS($F$3:F180),$C$3:$D$380,2,FALSE()),"")</f>
        <v/>
      </c>
    </row>
    <row r="181" customFormat="false" ht="12.5" hidden="false" customHeight="false" outlineLevel="0" collapsed="false">
      <c r="A181" s="72" t="s">
        <v>594</v>
      </c>
      <c r="B181" s="76" t="s">
        <v>595</v>
      </c>
      <c r="C181" s="72" t="n">
        <f aca="false">IF(ISNUMBER(SEARCH(MODELO!$D$16,UN!D181)),MAX(UN!$C$2:C180)+1,0)</f>
        <v>0</v>
      </c>
      <c r="D181" s="52" t="str">
        <f aca="false">CONCATENATE(A181," - ",B181)</f>
        <v>PF - Pen</v>
      </c>
      <c r="F181" s="75" t="str">
        <f aca="false">IFERROR(VLOOKUP(ROWS($F$3:F181),$C$3:$D$380,2,FALSE()),"")</f>
        <v/>
      </c>
    </row>
    <row r="182" customFormat="false" ht="12.5" hidden="false" customHeight="false" outlineLevel="0" collapsed="false">
      <c r="A182" s="72" t="s">
        <v>596</v>
      </c>
      <c r="B182" s="76" t="s">
        <v>597</v>
      </c>
      <c r="C182" s="72" t="n">
        <f aca="false">IF(ISNUMBER(SEARCH(MODELO!$D$16,UN!D182)),MAX(UN!$C$2:C181)+1,0)</f>
        <v>0</v>
      </c>
      <c r="D182" s="52" t="str">
        <f aca="false">CONCATENATE(A182," - ",B182)</f>
        <v>PG - Plate</v>
      </c>
      <c r="F182" s="75" t="str">
        <f aca="false">IFERROR(VLOOKUP(ROWS($F$3:F182),$C$3:$D$380,2,FALSE()),"")</f>
        <v/>
      </c>
    </row>
    <row r="183" customFormat="false" ht="12.5" hidden="false" customHeight="false" outlineLevel="0" collapsed="false">
      <c r="A183" s="72" t="s">
        <v>598</v>
      </c>
      <c r="B183" s="76" t="s">
        <v>599</v>
      </c>
      <c r="C183" s="72" t="n">
        <f aca="false">IF(ISNUMBER(SEARCH(MODELO!$D$16,UN!D183)),MAX(UN!$C$2:C182)+1,0)</f>
        <v>0</v>
      </c>
      <c r="D183" s="52" t="str">
        <f aca="false">CONCATENATE(A183," - ",B183)</f>
        <v>PH - Pitcher</v>
      </c>
      <c r="F183" s="75" t="str">
        <f aca="false">IFERROR(VLOOKUP(ROWS($F$3:F183),$C$3:$D$380,2,FALSE()),"")</f>
        <v/>
      </c>
    </row>
    <row r="184" customFormat="false" ht="12.5" hidden="false" customHeight="false" outlineLevel="0" collapsed="false">
      <c r="A184" s="72" t="s">
        <v>600</v>
      </c>
      <c r="B184" s="76" t="s">
        <v>601</v>
      </c>
      <c r="C184" s="72" t="n">
        <f aca="false">IF(ISNUMBER(SEARCH(MODELO!$D$16,UN!D184)),MAX(UN!$C$2:C183)+1,0)</f>
        <v>0</v>
      </c>
      <c r="D184" s="52" t="str">
        <f aca="false">CONCATENATE(A184," - ",B184)</f>
        <v>PI - Pipe</v>
      </c>
      <c r="F184" s="75" t="str">
        <f aca="false">IFERROR(VLOOKUP(ROWS($F$3:F184),$C$3:$D$380,2,FALSE()),"")</f>
        <v/>
      </c>
    </row>
    <row r="185" customFormat="false" ht="12.5" hidden="false" customHeight="false" outlineLevel="0" collapsed="false">
      <c r="A185" s="72" t="s">
        <v>602</v>
      </c>
      <c r="B185" s="76" t="s">
        <v>603</v>
      </c>
      <c r="C185" s="72" t="n">
        <f aca="false">IF(ISNUMBER(SEARCH(MODELO!$D$16,UN!D185)),MAX(UN!$C$2:C184)+1,0)</f>
        <v>0</v>
      </c>
      <c r="D185" s="52" t="str">
        <f aca="false">CONCATENATE(A185," - ",B185)</f>
        <v>PJ - Punnet</v>
      </c>
      <c r="F185" s="75" t="str">
        <f aca="false">IFERROR(VLOOKUP(ROWS($F$3:F185),$C$3:$D$380,2,FALSE()),"")</f>
        <v/>
      </c>
    </row>
    <row r="186" customFormat="false" ht="12.5" hidden="false" customHeight="false" outlineLevel="0" collapsed="false">
      <c r="A186" s="72" t="s">
        <v>604</v>
      </c>
      <c r="B186" s="76" t="s">
        <v>605</v>
      </c>
      <c r="C186" s="72" t="n">
        <f aca="false">IF(ISNUMBER(SEARCH(MODELO!$D$16,UN!D186)),MAX(UN!$C$2:C185)+1,0)</f>
        <v>0</v>
      </c>
      <c r="D186" s="52" t="str">
        <f aca="false">CONCATENATE(A186," - ",B186)</f>
        <v>PK - Package</v>
      </c>
      <c r="F186" s="75" t="str">
        <f aca="false">IFERROR(VLOOKUP(ROWS($F$3:F186),$C$3:$D$380,2,FALSE()),"")</f>
        <v/>
      </c>
    </row>
    <row r="187" customFormat="false" ht="12.5" hidden="false" customHeight="false" outlineLevel="0" collapsed="false">
      <c r="A187" s="72" t="s">
        <v>606</v>
      </c>
      <c r="B187" s="76" t="s">
        <v>607</v>
      </c>
      <c r="C187" s="72" t="n">
        <f aca="false">IF(ISNUMBER(SEARCH(MODELO!$D$16,UN!D187)),MAX(UN!$C$2:C186)+1,0)</f>
        <v>0</v>
      </c>
      <c r="D187" s="52" t="str">
        <f aca="false">CONCATENATE(A187," - ",B187)</f>
        <v>PL - Pail</v>
      </c>
      <c r="F187" s="75" t="str">
        <f aca="false">IFERROR(VLOOKUP(ROWS($F$3:F187),$C$3:$D$380,2,FALSE()),"")</f>
        <v/>
      </c>
    </row>
    <row r="188" customFormat="false" ht="12.5" hidden="false" customHeight="false" outlineLevel="0" collapsed="false">
      <c r="A188" s="72" t="s">
        <v>608</v>
      </c>
      <c r="B188" s="76" t="s">
        <v>609</v>
      </c>
      <c r="C188" s="72" t="n">
        <f aca="false">IF(ISNUMBER(SEARCH(MODELO!$D$16,UN!D188)),MAX(UN!$C$2:C187)+1,0)</f>
        <v>0</v>
      </c>
      <c r="D188" s="52" t="str">
        <f aca="false">CONCATENATE(A188," - ",B188)</f>
        <v>PN - Plank</v>
      </c>
      <c r="F188" s="75" t="str">
        <f aca="false">IFERROR(VLOOKUP(ROWS($F$3:F188),$C$3:$D$380,2,FALSE()),"")</f>
        <v/>
      </c>
    </row>
    <row r="189" customFormat="false" ht="12.5" hidden="false" customHeight="false" outlineLevel="0" collapsed="false">
      <c r="A189" s="72" t="s">
        <v>610</v>
      </c>
      <c r="B189" s="76" t="s">
        <v>611</v>
      </c>
      <c r="C189" s="72" t="n">
        <f aca="false">IF(ISNUMBER(SEARCH(MODELO!$D$16,UN!D189)),MAX(UN!$C$2:C188)+1,0)</f>
        <v>0</v>
      </c>
      <c r="D189" s="52" t="str">
        <f aca="false">CONCATENATE(A189," - ",B189)</f>
        <v>PO - Pouch</v>
      </c>
      <c r="F189" s="75" t="str">
        <f aca="false">IFERROR(VLOOKUP(ROWS($F$3:F189),$C$3:$D$380,2,FALSE()),"")</f>
        <v/>
      </c>
    </row>
    <row r="190" customFormat="false" ht="12.5" hidden="false" customHeight="false" outlineLevel="0" collapsed="false">
      <c r="A190" s="72" t="s">
        <v>612</v>
      </c>
      <c r="B190" s="76" t="s">
        <v>613</v>
      </c>
      <c r="C190" s="72" t="n">
        <f aca="false">IF(ISNUMBER(SEARCH(MODELO!$D$16,UN!D190)),MAX(UN!$C$2:C189)+1,0)</f>
        <v>0</v>
      </c>
      <c r="D190" s="52" t="str">
        <f aca="false">CONCATENATE(A190," - ",B190)</f>
        <v>PP - Piece, a loose or unpacked article</v>
      </c>
      <c r="F190" s="75" t="str">
        <f aca="false">IFERROR(VLOOKUP(ROWS($F$3:F190),$C$3:$D$380,2,FALSE()),"")</f>
        <v/>
      </c>
    </row>
    <row r="191" customFormat="false" ht="12.5" hidden="false" customHeight="false" outlineLevel="0" collapsed="false">
      <c r="A191" s="72" t="s">
        <v>614</v>
      </c>
      <c r="B191" s="76" t="s">
        <v>615</v>
      </c>
      <c r="C191" s="72" t="n">
        <f aca="false">IF(ISNUMBER(SEARCH(MODELO!$D$16,UN!D191)),MAX(UN!$C$2:C190)+1,0)</f>
        <v>0</v>
      </c>
      <c r="D191" s="52" t="str">
        <f aca="false">CONCATENATE(A191," - ",B191)</f>
        <v>PR - Receptacle, plastic</v>
      </c>
      <c r="F191" s="75" t="str">
        <f aca="false">IFERROR(VLOOKUP(ROWS($F$3:F191),$C$3:$D$380,2,FALSE()),"")</f>
        <v/>
      </c>
    </row>
    <row r="192" customFormat="false" ht="12.5" hidden="false" customHeight="false" outlineLevel="0" collapsed="false">
      <c r="A192" s="72" t="s">
        <v>616</v>
      </c>
      <c r="B192" s="76" t="s">
        <v>617</v>
      </c>
      <c r="C192" s="72" t="n">
        <f aca="false">IF(ISNUMBER(SEARCH(MODELO!$D$16,UN!D192)),MAX(UN!$C$2:C191)+1,0)</f>
        <v>0</v>
      </c>
      <c r="D192" s="52" t="str">
        <f aca="false">CONCATENATE(A192," - ",B192)</f>
        <v>PT - Pot</v>
      </c>
      <c r="F192" s="75" t="str">
        <f aca="false">IFERROR(VLOOKUP(ROWS($F$3:F192),$C$3:$D$380,2,FALSE()),"")</f>
        <v/>
      </c>
    </row>
    <row r="193" customFormat="false" ht="12.5" hidden="false" customHeight="false" outlineLevel="0" collapsed="false">
      <c r="A193" s="72" t="s">
        <v>618</v>
      </c>
      <c r="B193" s="76" t="s">
        <v>619</v>
      </c>
      <c r="C193" s="72" t="n">
        <f aca="false">IF(ISNUMBER(SEARCH(MODELO!$D$16,UN!D193)),MAX(UN!$C$2:C192)+1,0)</f>
        <v>0</v>
      </c>
      <c r="D193" s="52" t="str">
        <f aca="false">CONCATENATE(A193," - ",B193)</f>
        <v>PU - Tray</v>
      </c>
      <c r="F193" s="75" t="str">
        <f aca="false">IFERROR(VLOOKUP(ROWS($F$3:F193),$C$3:$D$380,2,FALSE()),"")</f>
        <v/>
      </c>
    </row>
    <row r="194" customFormat="false" ht="12.5" hidden="false" customHeight="false" outlineLevel="0" collapsed="false">
      <c r="A194" s="72" t="s">
        <v>620</v>
      </c>
      <c r="B194" s="76" t="s">
        <v>621</v>
      </c>
      <c r="C194" s="72" t="n">
        <f aca="false">IF(ISNUMBER(SEARCH(MODELO!$D$16,UN!D194)),MAX(UN!$C$2:C193)+1,0)</f>
        <v>0</v>
      </c>
      <c r="D194" s="52" t="str">
        <f aca="false">CONCATENATE(A194," - ",B194)</f>
        <v>PV - Pipes, in bundle/brunch/truss</v>
      </c>
      <c r="F194" s="75" t="str">
        <f aca="false">IFERROR(VLOOKUP(ROWS($F$3:F194),$C$3:$D$380,2,FALSE()),"")</f>
        <v/>
      </c>
    </row>
    <row r="195" customFormat="false" ht="12.5" hidden="false" customHeight="false" outlineLevel="0" collapsed="false">
      <c r="A195" s="72" t="s">
        <v>211</v>
      </c>
      <c r="B195" s="76" t="s">
        <v>622</v>
      </c>
      <c r="C195" s="72" t="n">
        <f aca="false">IF(ISNUMBER(SEARCH(MODELO!$D$16,UN!D195)),MAX(UN!$C$2:C194)+1,0)</f>
        <v>0</v>
      </c>
      <c r="D195" s="52" t="str">
        <f aca="false">CONCATENATE(A195," - ",B195)</f>
        <v>PX - Pallet</v>
      </c>
      <c r="F195" s="75" t="str">
        <f aca="false">IFERROR(VLOOKUP(ROWS($F$3:F195),$C$3:$D$380,2,FALSE()),"")</f>
        <v/>
      </c>
    </row>
    <row r="196" customFormat="false" ht="12.5" hidden="false" customHeight="false" outlineLevel="0" collapsed="false">
      <c r="A196" s="72" t="s">
        <v>623</v>
      </c>
      <c r="B196" s="76" t="s">
        <v>624</v>
      </c>
      <c r="C196" s="72" t="n">
        <f aca="false">IF(ISNUMBER(SEARCH(MODELO!$D$16,UN!D196)),MAX(UN!$C$2:C195)+1,0)</f>
        <v>0</v>
      </c>
      <c r="D196" s="52" t="str">
        <f aca="false">CONCATENATE(A196," - ",B196)</f>
        <v>PY - Plates, in bundle/bunch/truss</v>
      </c>
      <c r="F196" s="75" t="str">
        <f aca="false">IFERROR(VLOOKUP(ROWS($F$3:F196),$C$3:$D$380,2,FALSE()),"")</f>
        <v/>
      </c>
    </row>
    <row r="197" customFormat="false" ht="12.5" hidden="false" customHeight="false" outlineLevel="0" collapsed="false">
      <c r="A197" s="72" t="s">
        <v>625</v>
      </c>
      <c r="B197" s="76" t="s">
        <v>626</v>
      </c>
      <c r="C197" s="72" t="n">
        <f aca="false">IF(ISNUMBER(SEARCH(MODELO!$D$16,UN!D197)),MAX(UN!$C$2:C196)+1,0)</f>
        <v>0</v>
      </c>
      <c r="D197" s="52" t="str">
        <f aca="false">CONCATENATE(A197," - ",B197)</f>
        <v>PZ - Planks, in bundle/bunch/truss</v>
      </c>
      <c r="F197" s="75" t="str">
        <f aca="false">IFERROR(VLOOKUP(ROWS($F$3:F197),$C$3:$D$380,2,FALSE()),"")</f>
        <v/>
      </c>
    </row>
    <row r="198" customFormat="false" ht="12.5" hidden="false" customHeight="false" outlineLevel="0" collapsed="false">
      <c r="A198" s="72" t="s">
        <v>627</v>
      </c>
      <c r="B198" s="76" t="s">
        <v>628</v>
      </c>
      <c r="C198" s="72" t="n">
        <f aca="false">IF(ISNUMBER(SEARCH(MODELO!$D$16,UN!D198)),MAX(UN!$C$2:C197)+1,0)</f>
        <v>0</v>
      </c>
      <c r="D198" s="52" t="str">
        <f aca="false">CONCATENATE(A198," - ",B198)</f>
        <v>P2 - Pan</v>
      </c>
      <c r="F198" s="75" t="str">
        <f aca="false">IFERROR(VLOOKUP(ROWS($F$3:F198),$C$3:$D$380,2,FALSE()),"")</f>
        <v/>
      </c>
    </row>
    <row r="199" customFormat="false" ht="12.5" hidden="false" customHeight="false" outlineLevel="0" collapsed="false">
      <c r="A199" s="72" t="s">
        <v>629</v>
      </c>
      <c r="B199" s="76" t="s">
        <v>630</v>
      </c>
      <c r="C199" s="72" t="n">
        <f aca="false">IF(ISNUMBER(SEARCH(MODELO!$D$16,UN!D199)),MAX(UN!$C$2:C198)+1,0)</f>
        <v>0</v>
      </c>
      <c r="D199" s="52" t="str">
        <f aca="false">CONCATENATE(A199," - ",B199)</f>
        <v>QA - Drum, steel, non-removable head</v>
      </c>
      <c r="F199" s="75" t="str">
        <f aca="false">IFERROR(VLOOKUP(ROWS($F$3:F199),$C$3:$D$380,2,FALSE()),"")</f>
        <v/>
      </c>
    </row>
    <row r="200" customFormat="false" ht="12.5" hidden="false" customHeight="false" outlineLevel="0" collapsed="false">
      <c r="A200" s="72" t="s">
        <v>631</v>
      </c>
      <c r="B200" s="76" t="s">
        <v>632</v>
      </c>
      <c r="C200" s="72" t="n">
        <f aca="false">IF(ISNUMBER(SEARCH(MODELO!$D$16,UN!D200)),MAX(UN!$C$2:C199)+1,0)</f>
        <v>0</v>
      </c>
      <c r="D200" s="52" t="str">
        <f aca="false">CONCATENATE(A200," - ",B200)</f>
        <v>QB - Drum, steel, removable head</v>
      </c>
      <c r="F200" s="75" t="str">
        <f aca="false">IFERROR(VLOOKUP(ROWS($F$3:F200),$C$3:$D$380,2,FALSE()),"")</f>
        <v/>
      </c>
    </row>
    <row r="201" customFormat="false" ht="12.5" hidden="false" customHeight="false" outlineLevel="0" collapsed="false">
      <c r="A201" s="72" t="s">
        <v>633</v>
      </c>
      <c r="B201" s="76" t="s">
        <v>634</v>
      </c>
      <c r="C201" s="72" t="n">
        <f aca="false">IF(ISNUMBER(SEARCH(MODELO!$D$16,UN!D201)),MAX(UN!$C$2:C200)+1,0)</f>
        <v>0</v>
      </c>
      <c r="D201" s="52" t="str">
        <f aca="false">CONCATENATE(A201," - ",B201)</f>
        <v>QC - Drum, aluminium, non-removable head</v>
      </c>
      <c r="F201" s="75" t="str">
        <f aca="false">IFERROR(VLOOKUP(ROWS($F$3:F201),$C$3:$D$380,2,FALSE()),"")</f>
        <v/>
      </c>
    </row>
    <row r="202" customFormat="false" ht="12.5" hidden="false" customHeight="false" outlineLevel="0" collapsed="false">
      <c r="A202" s="72" t="s">
        <v>635</v>
      </c>
      <c r="B202" s="76" t="s">
        <v>636</v>
      </c>
      <c r="C202" s="72" t="n">
        <f aca="false">IF(ISNUMBER(SEARCH(MODELO!$D$16,UN!D202)),MAX(UN!$C$2:C201)+1,0)</f>
        <v>0</v>
      </c>
      <c r="D202" s="52" t="str">
        <f aca="false">CONCATENATE(A202," - ",B202)</f>
        <v>QD - Drum, aluminium, removable head</v>
      </c>
      <c r="F202" s="75" t="str">
        <f aca="false">IFERROR(VLOOKUP(ROWS($F$3:F202),$C$3:$D$380,2,FALSE()),"")</f>
        <v/>
      </c>
    </row>
    <row r="203" customFormat="false" ht="12.5" hidden="false" customHeight="false" outlineLevel="0" collapsed="false">
      <c r="A203" s="72" t="s">
        <v>637</v>
      </c>
      <c r="B203" s="76" t="s">
        <v>638</v>
      </c>
      <c r="C203" s="72" t="n">
        <f aca="false">IF(ISNUMBER(SEARCH(MODELO!$D$16,UN!D203)),MAX(UN!$C$2:C202)+1,0)</f>
        <v>0</v>
      </c>
      <c r="D203" s="52" t="str">
        <f aca="false">CONCATENATE(A203," - ",B203)</f>
        <v>QF - Drum, plastic, non-removable head</v>
      </c>
      <c r="F203" s="75" t="str">
        <f aca="false">IFERROR(VLOOKUP(ROWS($F$3:F203),$C$3:$D$380,2,FALSE()),"")</f>
        <v/>
      </c>
    </row>
    <row r="204" customFormat="false" ht="12.5" hidden="false" customHeight="false" outlineLevel="0" collapsed="false">
      <c r="A204" s="72" t="s">
        <v>639</v>
      </c>
      <c r="B204" s="76" t="s">
        <v>640</v>
      </c>
      <c r="C204" s="72" t="n">
        <f aca="false">IF(ISNUMBER(SEARCH(MODELO!$D$16,UN!D204)),MAX(UN!$C$2:C203)+1,0)</f>
        <v>0</v>
      </c>
      <c r="D204" s="52" t="str">
        <f aca="false">CONCATENATE(A204," - ",B204)</f>
        <v>QG - Drum, plastic, removable head</v>
      </c>
      <c r="F204" s="75" t="str">
        <f aca="false">IFERROR(VLOOKUP(ROWS($F$3:F204),$C$3:$D$380,2,FALSE()),"")</f>
        <v/>
      </c>
    </row>
    <row r="205" customFormat="false" ht="12.5" hidden="false" customHeight="false" outlineLevel="0" collapsed="false">
      <c r="A205" s="72" t="s">
        <v>641</v>
      </c>
      <c r="B205" s="76" t="s">
        <v>642</v>
      </c>
      <c r="C205" s="72" t="n">
        <f aca="false">IF(ISNUMBER(SEARCH(MODELO!$D$16,UN!D205)),MAX(UN!$C$2:C204)+1,0)</f>
        <v>0</v>
      </c>
      <c r="D205" s="52" t="str">
        <f aca="false">CONCATENATE(A205," - ",B205)</f>
        <v>QH - Barel, wooden, bung type</v>
      </c>
      <c r="F205" s="75" t="str">
        <f aca="false">IFERROR(VLOOKUP(ROWS($F$3:F205),$C$3:$D$380,2,FALSE()),"")</f>
        <v/>
      </c>
    </row>
    <row r="206" customFormat="false" ht="12.5" hidden="false" customHeight="false" outlineLevel="0" collapsed="false">
      <c r="A206" s="72" t="s">
        <v>643</v>
      </c>
      <c r="B206" s="76" t="s">
        <v>644</v>
      </c>
      <c r="C206" s="72" t="n">
        <f aca="false">IF(ISNUMBER(SEARCH(MODELO!$D$16,UN!D206)),MAX(UN!$C$2:C205)+1,0)</f>
        <v>0</v>
      </c>
      <c r="D206" s="52" t="str">
        <f aca="false">CONCATENATE(A206," - ",B206)</f>
        <v>QJ - Barrel, wooden, removable head</v>
      </c>
      <c r="F206" s="75" t="str">
        <f aca="false">IFERROR(VLOOKUP(ROWS($F$3:F206),$C$3:$D$380,2,FALSE()),"")</f>
        <v/>
      </c>
    </row>
    <row r="207" customFormat="false" ht="12.5" hidden="false" customHeight="false" outlineLevel="0" collapsed="false">
      <c r="A207" s="72" t="s">
        <v>645</v>
      </c>
      <c r="B207" s="76" t="s">
        <v>646</v>
      </c>
      <c r="C207" s="72" t="n">
        <f aca="false">IF(ISNUMBER(SEARCH(MODELO!$D$16,UN!D207)),MAX(UN!$C$2:C206)+1,0)</f>
        <v>0</v>
      </c>
      <c r="D207" s="52" t="str">
        <f aca="false">CONCATENATE(A207," - ",B207)</f>
        <v>QK - Jerrican, steel, non-removable head</v>
      </c>
      <c r="F207" s="75" t="str">
        <f aca="false">IFERROR(VLOOKUP(ROWS($F$3:F207),$C$3:$D$380,2,FALSE()),"")</f>
        <v/>
      </c>
    </row>
    <row r="208" customFormat="false" ht="12.5" hidden="false" customHeight="false" outlineLevel="0" collapsed="false">
      <c r="A208" s="72" t="s">
        <v>647</v>
      </c>
      <c r="B208" s="76" t="s">
        <v>648</v>
      </c>
      <c r="C208" s="72" t="n">
        <f aca="false">IF(ISNUMBER(SEARCH(MODELO!$D$16,UN!D208)),MAX(UN!$C$2:C207)+1,0)</f>
        <v>0</v>
      </c>
      <c r="D208" s="52" t="str">
        <f aca="false">CONCATENATE(A208," - ",B208)</f>
        <v>QL - Jerrican, steel, removable head</v>
      </c>
      <c r="F208" s="75" t="str">
        <f aca="false">IFERROR(VLOOKUP(ROWS($F$3:F208),$C$3:$D$380,2,FALSE()),"")</f>
        <v/>
      </c>
    </row>
    <row r="209" customFormat="false" ht="12.5" hidden="false" customHeight="false" outlineLevel="0" collapsed="false">
      <c r="A209" s="72" t="s">
        <v>649</v>
      </c>
      <c r="B209" s="76" t="s">
        <v>650</v>
      </c>
      <c r="C209" s="72" t="n">
        <f aca="false">IF(ISNUMBER(SEARCH(MODELO!$D$16,UN!D209)),MAX(UN!$C$2:C208)+1,0)</f>
        <v>0</v>
      </c>
      <c r="D209" s="52" t="str">
        <f aca="false">CONCATENATE(A209," - ",B209)</f>
        <v>QM - Jerrican, plastic, non-removable head</v>
      </c>
      <c r="F209" s="75" t="str">
        <f aca="false">IFERROR(VLOOKUP(ROWS($F$3:F209),$C$3:$D$380,2,FALSE()),"")</f>
        <v/>
      </c>
    </row>
    <row r="210" customFormat="false" ht="12.5" hidden="false" customHeight="false" outlineLevel="0" collapsed="false">
      <c r="A210" s="72" t="s">
        <v>651</v>
      </c>
      <c r="B210" s="76" t="s">
        <v>652</v>
      </c>
      <c r="C210" s="72" t="n">
        <f aca="false">IF(ISNUMBER(SEARCH(MODELO!$D$16,UN!D210)),MAX(UN!$C$2:C209)+1,0)</f>
        <v>0</v>
      </c>
      <c r="D210" s="52" t="str">
        <f aca="false">CONCATENATE(A210," - ",B210)</f>
        <v>QN - Jerrican, plastic, removable head</v>
      </c>
      <c r="F210" s="75" t="str">
        <f aca="false">IFERROR(VLOOKUP(ROWS($F$3:F210),$C$3:$D$380,2,FALSE()),"")</f>
        <v/>
      </c>
    </row>
    <row r="211" customFormat="false" ht="12.5" hidden="false" customHeight="false" outlineLevel="0" collapsed="false">
      <c r="A211" s="72" t="s">
        <v>653</v>
      </c>
      <c r="B211" s="76" t="s">
        <v>654</v>
      </c>
      <c r="C211" s="72" t="n">
        <f aca="false">IF(ISNUMBER(SEARCH(MODELO!$D$16,UN!D211)),MAX(UN!$C$2:C210)+1,0)</f>
        <v>0</v>
      </c>
      <c r="D211" s="52" t="str">
        <f aca="false">CONCATENATE(A211," - ",B211)</f>
        <v>QP - Box, wooden, natural wood, ordinary</v>
      </c>
      <c r="F211" s="75" t="str">
        <f aca="false">IFERROR(VLOOKUP(ROWS($F$3:F211),$C$3:$D$380,2,FALSE()),"")</f>
        <v/>
      </c>
    </row>
    <row r="212" customFormat="false" ht="12.5" hidden="false" customHeight="false" outlineLevel="0" collapsed="false">
      <c r="A212" s="72" t="s">
        <v>655</v>
      </c>
      <c r="B212" s="76" t="s">
        <v>656</v>
      </c>
      <c r="C212" s="72" t="n">
        <f aca="false">IF(ISNUMBER(SEARCH(MODELO!$D$16,UN!D212)),MAX(UN!$C$2:C211)+1,0)</f>
        <v>0</v>
      </c>
      <c r="D212" s="52" t="str">
        <f aca="false">CONCATENATE(A212," - ",B212)</f>
        <v>QQ - Box, wooden, natural wood, with sift pro</v>
      </c>
      <c r="F212" s="75" t="str">
        <f aca="false">IFERROR(VLOOKUP(ROWS($F$3:F212),$C$3:$D$380,2,FALSE()),"")</f>
        <v/>
      </c>
    </row>
    <row r="213" customFormat="false" ht="12.5" hidden="false" customHeight="false" outlineLevel="0" collapsed="false">
      <c r="A213" s="72" t="s">
        <v>657</v>
      </c>
      <c r="B213" s="76" t="s">
        <v>658</v>
      </c>
      <c r="C213" s="72" t="n">
        <f aca="false">IF(ISNUMBER(SEARCH(MODELO!$D$16,UN!D213)),MAX(UN!$C$2:C212)+1,0)</f>
        <v>0</v>
      </c>
      <c r="D213" s="52" t="str">
        <f aca="false">CONCATENATE(A213," - ",B213)</f>
        <v>QR - Box, plastic, expanded</v>
      </c>
      <c r="F213" s="75" t="str">
        <f aca="false">IFERROR(VLOOKUP(ROWS($F$3:F213),$C$3:$D$380,2,FALSE()),"")</f>
        <v/>
      </c>
    </row>
    <row r="214" customFormat="false" ht="12.5" hidden="false" customHeight="false" outlineLevel="0" collapsed="false">
      <c r="A214" s="72" t="s">
        <v>659</v>
      </c>
      <c r="B214" s="76" t="s">
        <v>660</v>
      </c>
      <c r="C214" s="72" t="n">
        <f aca="false">IF(ISNUMBER(SEARCH(MODELO!$D$16,UN!D214)),MAX(UN!$C$2:C213)+1,0)</f>
        <v>0</v>
      </c>
      <c r="D214" s="52" t="str">
        <f aca="false">CONCATENATE(A214," - ",B214)</f>
        <v>QS - Box, plastic, solid</v>
      </c>
      <c r="F214" s="75" t="str">
        <f aca="false">IFERROR(VLOOKUP(ROWS($F$3:F214),$C$3:$D$380,2,FALSE()),"")</f>
        <v/>
      </c>
    </row>
    <row r="215" customFormat="false" ht="12.5" hidden="false" customHeight="false" outlineLevel="0" collapsed="false">
      <c r="A215" s="72" t="s">
        <v>661</v>
      </c>
      <c r="B215" s="76" t="s">
        <v>662</v>
      </c>
      <c r="C215" s="72" t="n">
        <f aca="false">IF(ISNUMBER(SEARCH(MODELO!$D$16,UN!D215)),MAX(UN!$C$2:C214)+1,0)</f>
        <v>0</v>
      </c>
      <c r="D215" s="52" t="str">
        <f aca="false">CONCATENATE(A215," - ",B215)</f>
        <v>RD - Rod</v>
      </c>
      <c r="F215" s="75" t="str">
        <f aca="false">IFERROR(VLOOKUP(ROWS($F$3:F215),$C$3:$D$380,2,FALSE()),"")</f>
        <v/>
      </c>
    </row>
    <row r="216" customFormat="false" ht="12.5" hidden="false" customHeight="false" outlineLevel="0" collapsed="false">
      <c r="A216" s="72" t="s">
        <v>663</v>
      </c>
      <c r="B216" s="76" t="s">
        <v>664</v>
      </c>
      <c r="C216" s="72" t="n">
        <f aca="false">IF(ISNUMBER(SEARCH(MODELO!$D$16,UN!D216)),MAX(UN!$C$2:C215)+1,0)</f>
        <v>0</v>
      </c>
      <c r="D216" s="52" t="str">
        <f aca="false">CONCATENATE(A216," - ",B216)</f>
        <v>RG - Ring</v>
      </c>
      <c r="F216" s="75" t="str">
        <f aca="false">IFERROR(VLOOKUP(ROWS($F$3:F216),$C$3:$D$380,2,FALSE()),"")</f>
        <v/>
      </c>
    </row>
    <row r="217" customFormat="false" ht="12.5" hidden="false" customHeight="false" outlineLevel="0" collapsed="false">
      <c r="A217" s="72" t="s">
        <v>665</v>
      </c>
      <c r="B217" s="76" t="s">
        <v>666</v>
      </c>
      <c r="C217" s="72" t="n">
        <f aca="false">IF(ISNUMBER(SEARCH(MODELO!$D$16,UN!D217)),MAX(UN!$C$2:C216)+1,0)</f>
        <v>0</v>
      </c>
      <c r="D217" s="52" t="str">
        <f aca="false">CONCATENATE(A217," - ",B217)</f>
        <v>RJ - Rack, clothing hanger</v>
      </c>
      <c r="F217" s="75" t="str">
        <f aca="false">IFERROR(VLOOKUP(ROWS($F$3:F217),$C$3:$D$380,2,FALSE()),"")</f>
        <v/>
      </c>
    </row>
    <row r="218" customFormat="false" ht="12.5" hidden="false" customHeight="false" outlineLevel="0" collapsed="false">
      <c r="A218" s="72" t="s">
        <v>667</v>
      </c>
      <c r="B218" s="76" t="s">
        <v>668</v>
      </c>
      <c r="C218" s="72" t="n">
        <f aca="false">IF(ISNUMBER(SEARCH(MODELO!$D$16,UN!D218)),MAX(UN!$C$2:C217)+1,0)</f>
        <v>0</v>
      </c>
      <c r="D218" s="52" t="str">
        <f aca="false">CONCATENATE(A218," - ",B218)</f>
        <v>RK - Rack</v>
      </c>
      <c r="F218" s="75" t="str">
        <f aca="false">IFERROR(VLOOKUP(ROWS($F$3:F218),$C$3:$D$380,2,FALSE()),"")</f>
        <v/>
      </c>
    </row>
    <row r="219" customFormat="false" ht="12.5" hidden="false" customHeight="false" outlineLevel="0" collapsed="false">
      <c r="A219" s="72" t="s">
        <v>669</v>
      </c>
      <c r="B219" s="76" t="s">
        <v>670</v>
      </c>
      <c r="C219" s="72" t="n">
        <f aca="false">IF(ISNUMBER(SEARCH(MODELO!$D$16,UN!D219)),MAX(UN!$C$2:C218)+1,0)</f>
        <v>0</v>
      </c>
      <c r="D219" s="52" t="str">
        <f aca="false">CONCATENATE(A219," - ",B219)</f>
        <v>RL - Reel</v>
      </c>
      <c r="F219" s="75" t="str">
        <f aca="false">IFERROR(VLOOKUP(ROWS($F$3:F219),$C$3:$D$380,2,FALSE()),"")</f>
        <v/>
      </c>
    </row>
    <row r="220" customFormat="false" ht="12.5" hidden="false" customHeight="false" outlineLevel="0" collapsed="false">
      <c r="A220" s="72" t="s">
        <v>671</v>
      </c>
      <c r="B220" s="76" t="s">
        <v>672</v>
      </c>
      <c r="C220" s="72" t="n">
        <f aca="false">IF(ISNUMBER(SEARCH(MODELO!$D$16,UN!D220)),MAX(UN!$C$2:C219)+1,0)</f>
        <v>0</v>
      </c>
      <c r="D220" s="52" t="str">
        <f aca="false">CONCATENATE(A220," - ",B220)</f>
        <v>RO - Roll</v>
      </c>
      <c r="F220" s="75" t="str">
        <f aca="false">IFERROR(VLOOKUP(ROWS($F$3:F220),$C$3:$D$380,2,FALSE()),"")</f>
        <v/>
      </c>
    </row>
    <row r="221" customFormat="false" ht="12.5" hidden="false" customHeight="false" outlineLevel="0" collapsed="false">
      <c r="A221" s="72" t="s">
        <v>673</v>
      </c>
      <c r="B221" s="76" t="s">
        <v>674</v>
      </c>
      <c r="C221" s="72" t="n">
        <f aca="false">IF(ISNUMBER(SEARCH(MODELO!$D$16,UN!D221)),MAX(UN!$C$2:C220)+1,0)</f>
        <v>0</v>
      </c>
      <c r="D221" s="52" t="str">
        <f aca="false">CONCATENATE(A221," - ",B221)</f>
        <v>RT - Rednet</v>
      </c>
      <c r="F221" s="75" t="str">
        <f aca="false">IFERROR(VLOOKUP(ROWS($F$3:F221),$C$3:$D$380,2,FALSE()),"")</f>
        <v/>
      </c>
    </row>
    <row r="222" customFormat="false" ht="12.5" hidden="false" customHeight="false" outlineLevel="0" collapsed="false">
      <c r="A222" s="72" t="s">
        <v>675</v>
      </c>
      <c r="B222" s="76" t="s">
        <v>676</v>
      </c>
      <c r="C222" s="72" t="n">
        <f aca="false">IF(ISNUMBER(SEARCH(MODELO!$D$16,UN!D222)),MAX(UN!$C$2:C221)+1,0)</f>
        <v>0</v>
      </c>
      <c r="D222" s="52" t="str">
        <f aca="false">CONCATENATE(A222," - ",B222)</f>
        <v>RZ - Rods, in bundle/bunch/truss</v>
      </c>
      <c r="F222" s="75" t="str">
        <f aca="false">IFERROR(VLOOKUP(ROWS($F$3:F222),$C$3:$D$380,2,FALSE()),"")</f>
        <v/>
      </c>
    </row>
    <row r="223" customFormat="false" ht="12.5" hidden="false" customHeight="false" outlineLevel="0" collapsed="false">
      <c r="A223" s="72" t="s">
        <v>677</v>
      </c>
      <c r="B223" s="76" t="s">
        <v>678</v>
      </c>
      <c r="C223" s="72" t="n">
        <f aca="false">IF(ISNUMBER(SEARCH(MODELO!$D$16,UN!D223)),MAX(UN!$C$2:C222)+1,0)</f>
        <v>0</v>
      </c>
      <c r="D223" s="52" t="str">
        <f aca="false">CONCATENATE(A223," - ",B223)</f>
        <v>SA - Sack</v>
      </c>
      <c r="F223" s="75" t="str">
        <f aca="false">IFERROR(VLOOKUP(ROWS($F$3:F223),$C$3:$D$380,2,FALSE()),"")</f>
        <v/>
      </c>
    </row>
    <row r="224" customFormat="false" ht="12.5" hidden="false" customHeight="false" outlineLevel="0" collapsed="false">
      <c r="A224" s="72" t="s">
        <v>679</v>
      </c>
      <c r="B224" s="76" t="s">
        <v>680</v>
      </c>
      <c r="C224" s="72" t="n">
        <f aca="false">IF(ISNUMBER(SEARCH(MODELO!$D$16,UN!D224)),MAX(UN!$C$2:C223)+1,0)</f>
        <v>0</v>
      </c>
      <c r="D224" s="52" t="str">
        <f aca="false">CONCATENATE(A224," - ",B224)</f>
        <v>SB - Slab</v>
      </c>
      <c r="F224" s="75" t="str">
        <f aca="false">IFERROR(VLOOKUP(ROWS($F$3:F224),$C$3:$D$380,2,FALSE()),"")</f>
        <v/>
      </c>
    </row>
    <row r="225" customFormat="false" ht="12.5" hidden="false" customHeight="false" outlineLevel="0" collapsed="false">
      <c r="A225" s="72" t="s">
        <v>681</v>
      </c>
      <c r="B225" s="76" t="s">
        <v>682</v>
      </c>
      <c r="C225" s="72" t="n">
        <f aca="false">IF(ISNUMBER(SEARCH(MODELO!$D$16,UN!D225)),MAX(UN!$C$2:C224)+1,0)</f>
        <v>0</v>
      </c>
      <c r="D225" s="52" t="str">
        <f aca="false">CONCATENATE(A225," - ",B225)</f>
        <v>SC - Crate, shallow</v>
      </c>
      <c r="F225" s="75" t="str">
        <f aca="false">IFERROR(VLOOKUP(ROWS($F$3:F225),$C$3:$D$380,2,FALSE()),"")</f>
        <v/>
      </c>
    </row>
    <row r="226" customFormat="false" ht="12.5" hidden="false" customHeight="false" outlineLevel="0" collapsed="false">
      <c r="A226" s="72" t="s">
        <v>683</v>
      </c>
      <c r="B226" s="76" t="s">
        <v>684</v>
      </c>
      <c r="C226" s="72" t="n">
        <f aca="false">IF(ISNUMBER(SEARCH(MODELO!$D$16,UN!D226)),MAX(UN!$C$2:C225)+1,0)</f>
        <v>0</v>
      </c>
      <c r="D226" s="52" t="str">
        <f aca="false">CONCATENATE(A226," - ",B226)</f>
        <v>SD - Spindle</v>
      </c>
      <c r="F226" s="75" t="str">
        <f aca="false">IFERROR(VLOOKUP(ROWS($F$3:F226),$C$3:$D$380,2,FALSE()),"")</f>
        <v/>
      </c>
    </row>
    <row r="227" customFormat="false" ht="12.5" hidden="false" customHeight="false" outlineLevel="0" collapsed="false">
      <c r="A227" s="72" t="s">
        <v>685</v>
      </c>
      <c r="B227" s="76" t="s">
        <v>686</v>
      </c>
      <c r="C227" s="72" t="n">
        <f aca="false">IF(ISNUMBER(SEARCH(MODELO!$D$16,UN!D227)),MAX(UN!$C$2:C226)+1,0)</f>
        <v>0</v>
      </c>
      <c r="D227" s="52" t="str">
        <f aca="false">CONCATENATE(A227," - ",B227)</f>
        <v>SE - Sea-chest</v>
      </c>
      <c r="F227" s="75" t="str">
        <f aca="false">IFERROR(VLOOKUP(ROWS($F$3:F227),$C$3:$D$380,2,FALSE()),"")</f>
        <v/>
      </c>
    </row>
    <row r="228" customFormat="false" ht="12.5" hidden="false" customHeight="false" outlineLevel="0" collapsed="false">
      <c r="A228" s="72" t="s">
        <v>687</v>
      </c>
      <c r="B228" s="76" t="s">
        <v>688</v>
      </c>
      <c r="C228" s="72" t="n">
        <f aca="false">IF(ISNUMBER(SEARCH(MODELO!$D$16,UN!D228)),MAX(UN!$C$2:C227)+1,0)</f>
        <v>0</v>
      </c>
      <c r="D228" s="52" t="str">
        <f aca="false">CONCATENATE(A228," - ",B228)</f>
        <v>SH - Sachet</v>
      </c>
      <c r="F228" s="75" t="str">
        <f aca="false">IFERROR(VLOOKUP(ROWS($F$3:F228),$C$3:$D$380,2,FALSE()),"")</f>
        <v/>
      </c>
    </row>
    <row r="229" customFormat="false" ht="12.5" hidden="false" customHeight="false" outlineLevel="0" collapsed="false">
      <c r="A229" s="72" t="s">
        <v>689</v>
      </c>
      <c r="B229" s="76" t="s">
        <v>690</v>
      </c>
      <c r="C229" s="72" t="n">
        <f aca="false">IF(ISNUMBER(SEARCH(MODELO!$D$16,UN!D229)),MAX(UN!$C$2:C228)+1,0)</f>
        <v>0</v>
      </c>
      <c r="D229" s="52" t="str">
        <f aca="false">CONCATENATE(A229," - ",B229)</f>
        <v>SI - Skid</v>
      </c>
      <c r="F229" s="75" t="str">
        <f aca="false">IFERROR(VLOOKUP(ROWS($F$3:F229),$C$3:$D$380,2,FALSE()),"")</f>
        <v/>
      </c>
    </row>
    <row r="230" customFormat="false" ht="12.5" hidden="false" customHeight="false" outlineLevel="0" collapsed="false">
      <c r="A230" s="72" t="s">
        <v>691</v>
      </c>
      <c r="B230" s="76" t="s">
        <v>692</v>
      </c>
      <c r="C230" s="72" t="n">
        <f aca="false">IF(ISNUMBER(SEARCH(MODELO!$D$16,UN!D230)),MAX(UN!$C$2:C229)+1,0)</f>
        <v>0</v>
      </c>
      <c r="D230" s="52" t="str">
        <f aca="false">CONCATENATE(A230," - ",B230)</f>
        <v>SK - Case, skeleton</v>
      </c>
      <c r="F230" s="75" t="str">
        <f aca="false">IFERROR(VLOOKUP(ROWS($F$3:F230),$C$3:$D$380,2,FALSE()),"")</f>
        <v/>
      </c>
    </row>
    <row r="231" customFormat="false" ht="12.5" hidden="false" customHeight="false" outlineLevel="0" collapsed="false">
      <c r="A231" s="72" t="s">
        <v>693</v>
      </c>
      <c r="B231" s="76" t="s">
        <v>694</v>
      </c>
      <c r="C231" s="72" t="n">
        <f aca="false">IF(ISNUMBER(SEARCH(MODELO!$D$16,UN!D231)),MAX(UN!$C$2:C230)+1,0)</f>
        <v>0</v>
      </c>
      <c r="D231" s="52" t="str">
        <f aca="false">CONCATENATE(A231," - ",B231)</f>
        <v>SL - Slipsheet</v>
      </c>
      <c r="F231" s="75" t="str">
        <f aca="false">IFERROR(VLOOKUP(ROWS($F$3:F231),$C$3:$D$380,2,FALSE()),"")</f>
        <v/>
      </c>
    </row>
    <row r="232" customFormat="false" ht="12.5" hidden="false" customHeight="false" outlineLevel="0" collapsed="false">
      <c r="A232" s="72" t="s">
        <v>695</v>
      </c>
      <c r="B232" s="76" t="s">
        <v>696</v>
      </c>
      <c r="C232" s="72" t="n">
        <f aca="false">IF(ISNUMBER(SEARCH(MODELO!$D$16,UN!D232)),MAX(UN!$C$2:C231)+1,0)</f>
        <v>0</v>
      </c>
      <c r="D232" s="52" t="str">
        <f aca="false">CONCATENATE(A232," - ",B232)</f>
        <v>SM - Sheetmetal</v>
      </c>
      <c r="F232" s="75" t="str">
        <f aca="false">IFERROR(VLOOKUP(ROWS($F$3:F232),$C$3:$D$380,2,FALSE()),"")</f>
        <v/>
      </c>
    </row>
    <row r="233" customFormat="false" ht="12.5" hidden="false" customHeight="false" outlineLevel="0" collapsed="false">
      <c r="A233" s="72" t="s">
        <v>697</v>
      </c>
      <c r="B233" s="76" t="s">
        <v>698</v>
      </c>
      <c r="C233" s="72" t="n">
        <f aca="false">IF(ISNUMBER(SEARCH(MODELO!$D$16,UN!D233)),MAX(UN!$C$2:C232)+1,0)</f>
        <v>0</v>
      </c>
      <c r="D233" s="52" t="str">
        <f aca="false">CONCATENATE(A233," - ",B233)</f>
        <v>SO - Spool</v>
      </c>
      <c r="F233" s="75" t="str">
        <f aca="false">IFERROR(VLOOKUP(ROWS($F$3:F233),$C$3:$D$380,2,FALSE()),"")</f>
        <v/>
      </c>
    </row>
    <row r="234" customFormat="false" ht="12.5" hidden="false" customHeight="false" outlineLevel="0" collapsed="false">
      <c r="A234" s="72" t="s">
        <v>699</v>
      </c>
      <c r="B234" s="76" t="s">
        <v>700</v>
      </c>
      <c r="C234" s="72" t="n">
        <f aca="false">IF(ISNUMBER(SEARCH(MODELO!$D$16,UN!D234)),MAX(UN!$C$2:C233)+1,0)</f>
        <v>0</v>
      </c>
      <c r="D234" s="52" t="str">
        <f aca="false">CONCATENATE(A234," - ",B234)</f>
        <v>SP - Sheet, plastic wrapping</v>
      </c>
      <c r="F234" s="75" t="str">
        <f aca="false">IFERROR(VLOOKUP(ROWS($F$3:F234),$C$3:$D$380,2,FALSE()),"")</f>
        <v/>
      </c>
    </row>
    <row r="235" customFormat="false" ht="12.5" hidden="false" customHeight="false" outlineLevel="0" collapsed="false">
      <c r="A235" s="72" t="s">
        <v>701</v>
      </c>
      <c r="B235" s="76" t="s">
        <v>702</v>
      </c>
      <c r="C235" s="72" t="n">
        <f aca="false">IF(ISNUMBER(SEARCH(MODELO!$D$16,UN!D235)),MAX(UN!$C$2:C234)+1,0)</f>
        <v>0</v>
      </c>
      <c r="D235" s="52" t="str">
        <f aca="false">CONCATENATE(A235," - ",B235)</f>
        <v>SS - Case, steel</v>
      </c>
      <c r="F235" s="75" t="str">
        <f aca="false">IFERROR(VLOOKUP(ROWS($F$3:F235),$C$3:$D$380,2,FALSE()),"")</f>
        <v/>
      </c>
    </row>
    <row r="236" customFormat="false" ht="12.5" hidden="false" customHeight="false" outlineLevel="0" collapsed="false">
      <c r="A236" s="72" t="s">
        <v>703</v>
      </c>
      <c r="B236" s="76" t="s">
        <v>704</v>
      </c>
      <c r="C236" s="72" t="n">
        <f aca="false">IF(ISNUMBER(SEARCH(MODELO!$D$16,UN!D236)),MAX(UN!$C$2:C235)+1,0)</f>
        <v>0</v>
      </c>
      <c r="D236" s="52" t="str">
        <f aca="false">CONCATENATE(A236," - ",B236)</f>
        <v>ST - Sheet</v>
      </c>
      <c r="F236" s="75" t="str">
        <f aca="false">IFERROR(VLOOKUP(ROWS($F$3:F236),$C$3:$D$380,2,FALSE()),"")</f>
        <v/>
      </c>
    </row>
    <row r="237" customFormat="false" ht="12.5" hidden="false" customHeight="false" outlineLevel="0" collapsed="false">
      <c r="A237" s="72" t="s">
        <v>705</v>
      </c>
      <c r="B237" s="76" t="s">
        <v>706</v>
      </c>
      <c r="C237" s="72" t="n">
        <f aca="false">IF(ISNUMBER(SEARCH(MODELO!$D$16,UN!D237)),MAX(UN!$C$2:C236)+1,0)</f>
        <v>0</v>
      </c>
      <c r="D237" s="52" t="str">
        <f aca="false">CONCATENATE(A237," - ",B237)</f>
        <v>SU - Suitcase</v>
      </c>
      <c r="F237" s="75" t="str">
        <f aca="false">IFERROR(VLOOKUP(ROWS($F$3:F237),$C$3:$D$380,2,FALSE()),"")</f>
        <v/>
      </c>
    </row>
    <row r="238" customFormat="false" ht="12.5" hidden="false" customHeight="false" outlineLevel="0" collapsed="false">
      <c r="A238" s="72" t="s">
        <v>707</v>
      </c>
      <c r="B238" s="76" t="s">
        <v>708</v>
      </c>
      <c r="C238" s="72" t="n">
        <f aca="false">IF(ISNUMBER(SEARCH(MODELO!$D$16,UN!D238)),MAX(UN!$C$2:C237)+1,0)</f>
        <v>0</v>
      </c>
      <c r="D238" s="52" t="str">
        <f aca="false">CONCATENATE(A238," - ",B238)</f>
        <v>SV - Envelope, steel</v>
      </c>
      <c r="F238" s="75" t="str">
        <f aca="false">IFERROR(VLOOKUP(ROWS($F$3:F238),$C$3:$D$380,2,FALSE()),"")</f>
        <v/>
      </c>
    </row>
    <row r="239" customFormat="false" ht="12.5" hidden="false" customHeight="false" outlineLevel="0" collapsed="false">
      <c r="A239" s="72" t="s">
        <v>709</v>
      </c>
      <c r="B239" s="76" t="s">
        <v>710</v>
      </c>
      <c r="C239" s="72" t="n">
        <f aca="false">IF(ISNUMBER(SEARCH(MODELO!$D$16,UN!D239)),MAX(UN!$C$2:C238)+1,0)</f>
        <v>0</v>
      </c>
      <c r="D239" s="52" t="str">
        <f aca="false">CONCATENATE(A239," - ",B239)</f>
        <v>SW - Shrinkwrapped</v>
      </c>
      <c r="F239" s="75" t="str">
        <f aca="false">IFERROR(VLOOKUP(ROWS($F$3:F239),$C$3:$D$380,2,FALSE()),"")</f>
        <v/>
      </c>
    </row>
    <row r="240" customFormat="false" ht="12.5" hidden="false" customHeight="false" outlineLevel="0" collapsed="false">
      <c r="A240" s="72" t="s">
        <v>711</v>
      </c>
      <c r="B240" s="76" t="s">
        <v>712</v>
      </c>
      <c r="C240" s="72" t="n">
        <f aca="false">IF(ISNUMBER(SEARCH(MODELO!$D$16,UN!D240)),MAX(UN!$C$2:C239)+1,0)</f>
        <v>0</v>
      </c>
      <c r="D240" s="52" t="str">
        <f aca="false">CONCATENATE(A240," - ",B240)</f>
        <v>SX - Set</v>
      </c>
      <c r="F240" s="75" t="str">
        <f aca="false">IFERROR(VLOOKUP(ROWS($F$3:F240),$C$3:$D$380,2,FALSE()),"")</f>
        <v/>
      </c>
    </row>
    <row r="241" customFormat="false" ht="12.5" hidden="false" customHeight="false" outlineLevel="0" collapsed="false">
      <c r="A241" s="72" t="s">
        <v>713</v>
      </c>
      <c r="B241" s="76" t="s">
        <v>714</v>
      </c>
      <c r="C241" s="72" t="n">
        <f aca="false">IF(ISNUMBER(SEARCH(MODELO!$D$16,UN!D241)),MAX(UN!$C$2:C240)+1,0)</f>
        <v>0</v>
      </c>
      <c r="D241" s="52" t="str">
        <f aca="false">CONCATENATE(A241," - ",B241)</f>
        <v>SY - Sleeve</v>
      </c>
      <c r="F241" s="75" t="str">
        <f aca="false">IFERROR(VLOOKUP(ROWS($F$3:F241),$C$3:$D$380,2,FALSE()),"")</f>
        <v/>
      </c>
    </row>
    <row r="242" customFormat="false" ht="12.5" hidden="false" customHeight="false" outlineLevel="0" collapsed="false">
      <c r="A242" s="72" t="s">
        <v>715</v>
      </c>
      <c r="B242" s="76" t="s">
        <v>716</v>
      </c>
      <c r="C242" s="72" t="n">
        <f aca="false">IF(ISNUMBER(SEARCH(MODELO!$D$16,UN!D242)),MAX(UN!$C$2:C241)+1,0)</f>
        <v>0</v>
      </c>
      <c r="D242" s="52" t="str">
        <f aca="false">CONCATENATE(A242," - ",B242)</f>
        <v>SZ - Sheets, in bundle/bunch/truss</v>
      </c>
      <c r="F242" s="75" t="str">
        <f aca="false">IFERROR(VLOOKUP(ROWS($F$3:F242),$C$3:$D$380,2,FALSE()),"")</f>
        <v/>
      </c>
    </row>
    <row r="243" customFormat="false" ht="12.5" hidden="false" customHeight="false" outlineLevel="0" collapsed="false">
      <c r="A243" s="72" t="s">
        <v>717</v>
      </c>
      <c r="B243" s="76" t="s">
        <v>718</v>
      </c>
      <c r="C243" s="72" t="n">
        <f aca="false">IF(ISNUMBER(SEARCH(MODELO!$D$16,UN!D243)),MAX(UN!$C$2:C242)+1,0)</f>
        <v>0</v>
      </c>
      <c r="D243" s="52" t="str">
        <f aca="false">CONCATENATE(A243," - ",B243)</f>
        <v>TB - Tub</v>
      </c>
      <c r="F243" s="75" t="str">
        <f aca="false">IFERROR(VLOOKUP(ROWS($F$3:F243),$C$3:$D$380,2,FALSE()),"")</f>
        <v/>
      </c>
    </row>
    <row r="244" customFormat="false" ht="12.5" hidden="false" customHeight="false" outlineLevel="0" collapsed="false">
      <c r="A244" s="72" t="s">
        <v>719</v>
      </c>
      <c r="B244" s="76" t="s">
        <v>720</v>
      </c>
      <c r="C244" s="72" t="n">
        <f aca="false">IF(ISNUMBER(SEARCH(MODELO!$D$16,UN!D244)),MAX(UN!$C$2:C243)+1,0)</f>
        <v>0</v>
      </c>
      <c r="D244" s="52" t="str">
        <f aca="false">CONCATENATE(A244," - ",B244)</f>
        <v>TC - Tea-chest</v>
      </c>
      <c r="F244" s="75" t="str">
        <f aca="false">IFERROR(VLOOKUP(ROWS($F$3:F244),$C$3:$D$380,2,FALSE()),"")</f>
        <v/>
      </c>
    </row>
    <row r="245" customFormat="false" ht="12.5" hidden="false" customHeight="false" outlineLevel="0" collapsed="false">
      <c r="A245" s="72" t="s">
        <v>721</v>
      </c>
      <c r="B245" s="76" t="s">
        <v>722</v>
      </c>
      <c r="C245" s="72" t="n">
        <f aca="false">IF(ISNUMBER(SEARCH(MODELO!$D$16,UN!D245)),MAX(UN!$C$2:C244)+1,0)</f>
        <v>0</v>
      </c>
      <c r="D245" s="52" t="str">
        <f aca="false">CONCATENATE(A245," - ",B245)</f>
        <v>TD - Tube, collapsible</v>
      </c>
      <c r="F245" s="75" t="str">
        <f aca="false">IFERROR(VLOOKUP(ROWS($F$3:F245),$C$3:$D$380,2,FALSE()),"")</f>
        <v/>
      </c>
    </row>
    <row r="246" customFormat="false" ht="12.5" hidden="false" customHeight="false" outlineLevel="0" collapsed="false">
      <c r="A246" s="72" t="s">
        <v>723</v>
      </c>
      <c r="B246" s="76" t="s">
        <v>724</v>
      </c>
      <c r="C246" s="72" t="n">
        <f aca="false">IF(ISNUMBER(SEARCH(MODELO!$D$16,UN!D246)),MAX(UN!$C$2:C245)+1,0)</f>
        <v>0</v>
      </c>
      <c r="D246" s="52" t="str">
        <f aca="false">CONCATENATE(A246," - ",B246)</f>
        <v>TE - Tyre</v>
      </c>
      <c r="F246" s="75" t="str">
        <f aca="false">IFERROR(VLOOKUP(ROWS($F$3:F246),$C$3:$D$380,2,FALSE()),"")</f>
        <v/>
      </c>
    </row>
    <row r="247" customFormat="false" ht="12.5" hidden="false" customHeight="false" outlineLevel="0" collapsed="false">
      <c r="A247" s="72" t="s">
        <v>725</v>
      </c>
      <c r="B247" s="76" t="s">
        <v>726</v>
      </c>
      <c r="C247" s="72" t="n">
        <f aca="false">IF(ISNUMBER(SEARCH(MODELO!$D$16,UN!D247)),MAX(UN!$C$2:C246)+1,0)</f>
        <v>0</v>
      </c>
      <c r="D247" s="52" t="str">
        <f aca="false">CONCATENATE(A247," - ",B247)</f>
        <v>TG - Tank container, generic</v>
      </c>
      <c r="F247" s="75" t="str">
        <f aca="false">IFERROR(VLOOKUP(ROWS($F$3:F247),$C$3:$D$380,2,FALSE()),"")</f>
        <v/>
      </c>
    </row>
    <row r="248" customFormat="false" ht="12.5" hidden="false" customHeight="false" outlineLevel="0" collapsed="false">
      <c r="A248" s="72" t="s">
        <v>727</v>
      </c>
      <c r="B248" s="76" t="s">
        <v>728</v>
      </c>
      <c r="C248" s="72" t="n">
        <f aca="false">IF(ISNUMBER(SEARCH(MODELO!$D$16,UN!D248)),MAX(UN!$C$2:C247)+1,0)</f>
        <v>0</v>
      </c>
      <c r="D248" s="52" t="str">
        <f aca="false">CONCATENATE(A248," - ",B248)</f>
        <v>TI - Tierce</v>
      </c>
      <c r="F248" s="75" t="str">
        <f aca="false">IFERROR(VLOOKUP(ROWS($F$3:F248),$C$3:$D$380,2,FALSE()),"")</f>
        <v/>
      </c>
    </row>
    <row r="249" customFormat="false" ht="12.5" hidden="false" customHeight="false" outlineLevel="0" collapsed="false">
      <c r="A249" s="72" t="s">
        <v>729</v>
      </c>
      <c r="B249" s="76" t="s">
        <v>730</v>
      </c>
      <c r="C249" s="72" t="n">
        <f aca="false">IF(ISNUMBER(SEARCH(MODELO!$D$16,UN!D249)),MAX(UN!$C$2:C248)+1,0)</f>
        <v>0</v>
      </c>
      <c r="D249" s="52" t="str">
        <f aca="false">CONCATENATE(A249," - ",B249)</f>
        <v>TK - Tank , rectangular</v>
      </c>
      <c r="F249" s="75" t="str">
        <f aca="false">IFERROR(VLOOKUP(ROWS($F$3:F249),$C$3:$D$380,2,FALSE()),"")</f>
        <v/>
      </c>
    </row>
    <row r="250" customFormat="false" ht="12.5" hidden="false" customHeight="false" outlineLevel="0" collapsed="false">
      <c r="A250" s="72" t="s">
        <v>731</v>
      </c>
      <c r="B250" s="76" t="s">
        <v>732</v>
      </c>
      <c r="C250" s="72" t="n">
        <f aca="false">IF(ISNUMBER(SEARCH(MODELO!$D$16,UN!D250)),MAX(UN!$C$2:C249)+1,0)</f>
        <v>0</v>
      </c>
      <c r="D250" s="52" t="str">
        <f aca="false">CONCATENATE(A250," - ",B250)</f>
        <v>TL - Tub, with lid</v>
      </c>
      <c r="F250" s="75" t="str">
        <f aca="false">IFERROR(VLOOKUP(ROWS($F$3:F250),$C$3:$D$380,2,FALSE()),"")</f>
        <v/>
      </c>
    </row>
    <row r="251" customFormat="false" ht="12.5" hidden="false" customHeight="false" outlineLevel="0" collapsed="false">
      <c r="A251" s="72" t="s">
        <v>733</v>
      </c>
      <c r="B251" s="76" t="s">
        <v>734</v>
      </c>
      <c r="C251" s="72" t="n">
        <f aca="false">IF(ISNUMBER(SEARCH(MODELO!$D$16,UN!D251)),MAX(UN!$C$2:C250)+1,0)</f>
        <v>0</v>
      </c>
      <c r="D251" s="52" t="str">
        <f aca="false">CONCATENATE(A251," - ",B251)</f>
        <v>TN - Tin</v>
      </c>
      <c r="F251" s="75" t="str">
        <f aca="false">IFERROR(VLOOKUP(ROWS($F$3:F251),$C$3:$D$380,2,FALSE()),"")</f>
        <v/>
      </c>
    </row>
    <row r="252" customFormat="false" ht="12.5" hidden="false" customHeight="false" outlineLevel="0" collapsed="false">
      <c r="A252" s="72" t="s">
        <v>735</v>
      </c>
      <c r="B252" s="76" t="s">
        <v>736</v>
      </c>
      <c r="C252" s="72" t="n">
        <f aca="false">IF(ISNUMBER(SEARCH(MODELO!$D$16,UN!D252)),MAX(UN!$C$2:C251)+1,0)</f>
        <v>0</v>
      </c>
      <c r="D252" s="52" t="str">
        <f aca="false">CONCATENATE(A252," - ",B252)</f>
        <v>TO - Tun</v>
      </c>
      <c r="F252" s="75" t="str">
        <f aca="false">IFERROR(VLOOKUP(ROWS($F$3:F252),$C$3:$D$380,2,FALSE()),"")</f>
        <v/>
      </c>
    </row>
    <row r="253" customFormat="false" ht="12.5" hidden="false" customHeight="false" outlineLevel="0" collapsed="false">
      <c r="A253" s="72" t="s">
        <v>737</v>
      </c>
      <c r="B253" s="76" t="s">
        <v>738</v>
      </c>
      <c r="C253" s="72" t="n">
        <f aca="false">IF(ISNUMBER(SEARCH(MODELO!$D$16,UN!D253)),MAX(UN!$C$2:C252)+1,0)</f>
        <v>0</v>
      </c>
      <c r="D253" s="52" t="str">
        <f aca="false">CONCATENATE(A253," - ",B253)</f>
        <v>TR - Trunk</v>
      </c>
      <c r="F253" s="75" t="str">
        <f aca="false">IFERROR(VLOOKUP(ROWS($F$3:F253),$C$3:$D$380,2,FALSE()),"")</f>
        <v/>
      </c>
    </row>
    <row r="254" customFormat="false" ht="12.5" hidden="false" customHeight="false" outlineLevel="0" collapsed="false">
      <c r="A254" s="72" t="s">
        <v>739</v>
      </c>
      <c r="B254" s="76" t="s">
        <v>740</v>
      </c>
      <c r="C254" s="72" t="n">
        <f aca="false">IF(ISNUMBER(SEARCH(MODELO!$D$16,UN!D254)),MAX(UN!$C$2:C253)+1,0)</f>
        <v>0</v>
      </c>
      <c r="D254" s="52" t="str">
        <f aca="false">CONCATENATE(A254," - ",B254)</f>
        <v>TS - Truss</v>
      </c>
      <c r="F254" s="75" t="str">
        <f aca="false">IFERROR(VLOOKUP(ROWS($F$3:F254),$C$3:$D$380,2,FALSE()),"")</f>
        <v/>
      </c>
    </row>
    <row r="255" customFormat="false" ht="12.5" hidden="false" customHeight="false" outlineLevel="0" collapsed="false">
      <c r="A255" s="72" t="s">
        <v>741</v>
      </c>
      <c r="B255" s="76" t="s">
        <v>742</v>
      </c>
      <c r="C255" s="72" t="n">
        <f aca="false">IF(ISNUMBER(SEARCH(MODELO!$D$16,UN!D255)),MAX(UN!$C$2:C254)+1,0)</f>
        <v>0</v>
      </c>
      <c r="D255" s="52" t="str">
        <f aca="false">CONCATENATE(A255," - ",B255)</f>
        <v>TT - Bag, tote</v>
      </c>
      <c r="F255" s="75" t="str">
        <f aca="false">IFERROR(VLOOKUP(ROWS($F$3:F255),$C$3:$D$380,2,FALSE()),"")</f>
        <v/>
      </c>
    </row>
    <row r="256" customFormat="false" ht="12.5" hidden="false" customHeight="false" outlineLevel="0" collapsed="false">
      <c r="A256" s="72" t="s">
        <v>743</v>
      </c>
      <c r="B256" s="76" t="s">
        <v>744</v>
      </c>
      <c r="C256" s="72" t="n">
        <f aca="false">IF(ISNUMBER(SEARCH(MODELO!$D$16,UN!D256)),MAX(UN!$C$2:C255)+1,0)</f>
        <v>0</v>
      </c>
      <c r="D256" s="52" t="str">
        <f aca="false">CONCATENATE(A256," - ",B256)</f>
        <v>TU - Tube</v>
      </c>
      <c r="F256" s="75" t="str">
        <f aca="false">IFERROR(VLOOKUP(ROWS($F$3:F256),$C$3:$D$380,2,FALSE()),"")</f>
        <v/>
      </c>
    </row>
    <row r="257" customFormat="false" ht="12.5" hidden="false" customHeight="false" outlineLevel="0" collapsed="false">
      <c r="A257" s="72" t="s">
        <v>745</v>
      </c>
      <c r="B257" s="76" t="s">
        <v>746</v>
      </c>
      <c r="C257" s="72" t="n">
        <f aca="false">IF(ISNUMBER(SEARCH(MODELO!$D$16,UN!D257)),MAX(UN!$C$2:C256)+1,0)</f>
        <v>0</v>
      </c>
      <c r="D257" s="52" t="str">
        <f aca="false">CONCATENATE(A257," - ",B257)</f>
        <v>TV - Tube, with nozzle</v>
      </c>
      <c r="F257" s="75" t="str">
        <f aca="false">IFERROR(VLOOKUP(ROWS($F$3:F257),$C$3:$D$380,2,FALSE()),"")</f>
        <v/>
      </c>
    </row>
    <row r="258" customFormat="false" ht="12.5" hidden="false" customHeight="false" outlineLevel="0" collapsed="false">
      <c r="A258" s="72" t="s">
        <v>747</v>
      </c>
      <c r="B258" s="76" t="s">
        <v>748</v>
      </c>
      <c r="C258" s="72" t="n">
        <f aca="false">IF(ISNUMBER(SEARCH(MODELO!$D$16,UN!D258)),MAX(UN!$C$2:C257)+1,0)</f>
        <v>0</v>
      </c>
      <c r="D258" s="52" t="str">
        <f aca="false">CONCATENATE(A258," - ",B258)</f>
        <v>TW - Pallet, triwall</v>
      </c>
      <c r="F258" s="75" t="str">
        <f aca="false">IFERROR(VLOOKUP(ROWS($F$3:F258),$C$3:$D$380,2,FALSE()),"")</f>
        <v/>
      </c>
    </row>
    <row r="259" customFormat="false" ht="12.5" hidden="false" customHeight="false" outlineLevel="0" collapsed="false">
      <c r="A259" s="72" t="s">
        <v>749</v>
      </c>
      <c r="B259" s="76" t="s">
        <v>750</v>
      </c>
      <c r="C259" s="72" t="n">
        <f aca="false">IF(ISNUMBER(SEARCH(MODELO!$D$16,UN!D259)),MAX(UN!$C$2:C258)+1,0)</f>
        <v>0</v>
      </c>
      <c r="D259" s="52" t="str">
        <f aca="false">CONCATENATE(A259," - ",B259)</f>
        <v>TY - Tank, cylindrical</v>
      </c>
      <c r="F259" s="75" t="str">
        <f aca="false">IFERROR(VLOOKUP(ROWS($F$3:F259),$C$3:$D$380,2,FALSE()),"")</f>
        <v/>
      </c>
    </row>
    <row r="260" customFormat="false" ht="12.5" hidden="false" customHeight="false" outlineLevel="0" collapsed="false">
      <c r="A260" s="72" t="s">
        <v>751</v>
      </c>
      <c r="B260" s="76" t="s">
        <v>752</v>
      </c>
      <c r="C260" s="72" t="n">
        <f aca="false">IF(ISNUMBER(SEARCH(MODELO!$D$16,UN!D260)),MAX(UN!$C$2:C259)+1,0)</f>
        <v>0</v>
      </c>
      <c r="D260" s="52" t="str">
        <f aca="false">CONCATENATE(A260," - ",B260)</f>
        <v>TZ - Tubes, in bundle/bunch/truss</v>
      </c>
      <c r="F260" s="75" t="str">
        <f aca="false">IFERROR(VLOOKUP(ROWS($F$3:F260),$C$3:$D$380,2,FALSE()),"")</f>
        <v/>
      </c>
    </row>
    <row r="261" customFormat="false" ht="12.5" hidden="false" customHeight="false" outlineLevel="0" collapsed="false">
      <c r="A261" s="72" t="s">
        <v>753</v>
      </c>
      <c r="B261" s="76" t="s">
        <v>754</v>
      </c>
      <c r="C261" s="72" t="n">
        <f aca="false">IF(ISNUMBER(SEARCH(MODELO!$D$16,UN!D261)),MAX(UN!$C$2:C260)+1,0)</f>
        <v>0</v>
      </c>
      <c r="D261" s="52" t="str">
        <f aca="false">CONCATENATE(A261," - ",B261)</f>
        <v>T1 - Tablet</v>
      </c>
      <c r="F261" s="75" t="str">
        <f aca="false">IFERROR(VLOOKUP(ROWS($F$3:F261),$C$3:$D$380,2,FALSE()),"")</f>
        <v/>
      </c>
    </row>
    <row r="262" customFormat="false" ht="12.5" hidden="false" customHeight="false" outlineLevel="0" collapsed="false">
      <c r="A262" s="72" t="s">
        <v>755</v>
      </c>
      <c r="B262" s="76" t="s">
        <v>756</v>
      </c>
      <c r="C262" s="72" t="n">
        <f aca="false">IF(ISNUMBER(SEARCH(MODELO!$D$16,UN!D262)),MAX(UN!$C$2:C261)+1,0)</f>
        <v>0</v>
      </c>
      <c r="D262" s="52" t="str">
        <f aca="false">CONCATENATE(A262," - ",B262)</f>
        <v>UC - Uncaged</v>
      </c>
      <c r="F262" s="75" t="str">
        <f aca="false">IFERROR(VLOOKUP(ROWS($F$3:F262),$C$3:$D$380,2,FALSE()),"")</f>
        <v/>
      </c>
    </row>
    <row r="263" customFormat="false" ht="12.5" hidden="false" customHeight="false" outlineLevel="0" collapsed="false">
      <c r="A263" s="72" t="s">
        <v>757</v>
      </c>
      <c r="B263" s="76" t="s">
        <v>758</v>
      </c>
      <c r="C263" s="72" t="n">
        <f aca="false">IF(ISNUMBER(SEARCH(MODELO!$D$16,UN!D263)),MAX(UN!$C$2:C262)+1,0)</f>
        <v>0</v>
      </c>
      <c r="D263" s="52" t="str">
        <f aca="false">CONCATENATE(A263," - ",B263)</f>
        <v>UN - Unit</v>
      </c>
      <c r="F263" s="75" t="str">
        <f aca="false">IFERROR(VLOOKUP(ROWS($F$3:F263),$C$3:$D$380,2,FALSE()),"")</f>
        <v/>
      </c>
    </row>
    <row r="264" customFormat="false" ht="12.5" hidden="false" customHeight="false" outlineLevel="0" collapsed="false">
      <c r="A264" s="72" t="s">
        <v>759</v>
      </c>
      <c r="B264" s="76" t="s">
        <v>760</v>
      </c>
      <c r="C264" s="72" t="n">
        <f aca="false">IF(ISNUMBER(SEARCH(MODELO!$D$16,UN!D264)),MAX(UN!$C$2:C263)+1,0)</f>
        <v>0</v>
      </c>
      <c r="D264" s="52" t="str">
        <f aca="false">CONCATENATE(A264," - ",B264)</f>
        <v>VA - Vat</v>
      </c>
      <c r="F264" s="75" t="str">
        <f aca="false">IFERROR(VLOOKUP(ROWS($F$3:F264),$C$3:$D$380,2,FALSE()),"")</f>
        <v/>
      </c>
    </row>
    <row r="265" customFormat="false" ht="12.5" hidden="false" customHeight="false" outlineLevel="0" collapsed="false">
      <c r="A265" s="72" t="s">
        <v>761</v>
      </c>
      <c r="B265" s="76" t="s">
        <v>762</v>
      </c>
      <c r="C265" s="72" t="n">
        <f aca="false">IF(ISNUMBER(SEARCH(MODELO!$D$16,UN!D265)),MAX(UN!$C$2:C264)+1,0)</f>
        <v>0</v>
      </c>
      <c r="D265" s="52" t="str">
        <f aca="false">CONCATENATE(A265," - ",B265)</f>
        <v>VG - Bulk, gas (at 1031 mbar and 15°C)</v>
      </c>
      <c r="F265" s="75" t="str">
        <f aca="false">IFERROR(VLOOKUP(ROWS($F$3:F265),$C$3:$D$380,2,FALSE()),"")</f>
        <v/>
      </c>
    </row>
    <row r="266" customFormat="false" ht="12.5" hidden="false" customHeight="false" outlineLevel="0" collapsed="false">
      <c r="A266" s="72" t="s">
        <v>763</v>
      </c>
      <c r="B266" s="76" t="s">
        <v>764</v>
      </c>
      <c r="C266" s="72" t="n">
        <f aca="false">IF(ISNUMBER(SEARCH(MODELO!$D$16,UN!D266)),MAX(UN!$C$2:C265)+1,0)</f>
        <v>0</v>
      </c>
      <c r="D266" s="52" t="str">
        <f aca="false">CONCATENATE(A266," - ",B266)</f>
        <v>VI - Vial</v>
      </c>
      <c r="F266" s="75" t="str">
        <f aca="false">IFERROR(VLOOKUP(ROWS($F$3:F266),$C$3:$D$380,2,FALSE()),"")</f>
        <v/>
      </c>
    </row>
    <row r="267" customFormat="false" ht="12.5" hidden="false" customHeight="false" outlineLevel="0" collapsed="false">
      <c r="A267" s="72" t="s">
        <v>765</v>
      </c>
      <c r="B267" s="76" t="s">
        <v>766</v>
      </c>
      <c r="C267" s="72" t="n">
        <f aca="false">IF(ISNUMBER(SEARCH(MODELO!$D$16,UN!D267)),MAX(UN!$C$2:C266)+1,0)</f>
        <v>0</v>
      </c>
      <c r="D267" s="52" t="str">
        <f aca="false">CONCATENATE(A267," - ",B267)</f>
        <v>VK - Vanpack</v>
      </c>
      <c r="F267" s="75" t="str">
        <f aca="false">IFERROR(VLOOKUP(ROWS($F$3:F267),$C$3:$D$380,2,FALSE()),"")</f>
        <v/>
      </c>
    </row>
    <row r="268" customFormat="false" ht="12.5" hidden="false" customHeight="false" outlineLevel="0" collapsed="false">
      <c r="A268" s="72" t="s">
        <v>767</v>
      </c>
      <c r="B268" s="76" t="s">
        <v>768</v>
      </c>
      <c r="C268" s="72" t="n">
        <f aca="false">IF(ISNUMBER(SEARCH(MODELO!$D$16,UN!D268)),MAX(UN!$C$2:C267)+1,0)</f>
        <v>0</v>
      </c>
      <c r="D268" s="52" t="str">
        <f aca="false">CONCATENATE(A268," - ",B268)</f>
        <v>VL - Bulk, liquid</v>
      </c>
      <c r="F268" s="75" t="str">
        <f aca="false">IFERROR(VLOOKUP(ROWS($F$3:F268),$C$3:$D$380,2,FALSE()),"")</f>
        <v/>
      </c>
    </row>
    <row r="269" customFormat="false" ht="12.5" hidden="false" customHeight="false" outlineLevel="0" collapsed="false">
      <c r="A269" s="72" t="s">
        <v>228</v>
      </c>
      <c r="B269" s="76" t="s">
        <v>769</v>
      </c>
      <c r="C269" s="72" t="n">
        <f aca="false">IF(ISNUMBER(SEARCH(MODELO!$D$16,UN!D269)),MAX(UN!$C$2:C268)+1,0)</f>
        <v>0</v>
      </c>
      <c r="D269" s="52" t="str">
        <f aca="false">CONCATENATE(A269," - ",B269)</f>
        <v>VN - Vehicle</v>
      </c>
      <c r="F269" s="75" t="str">
        <f aca="false">IFERROR(VLOOKUP(ROWS($F$3:F269),$C$3:$D$380,2,FALSE()),"")</f>
        <v/>
      </c>
    </row>
    <row r="270" customFormat="false" ht="12.5" hidden="false" customHeight="false" outlineLevel="0" collapsed="false">
      <c r="A270" s="72" t="s">
        <v>770</v>
      </c>
      <c r="B270" s="76" t="s">
        <v>771</v>
      </c>
      <c r="C270" s="72" t="n">
        <f aca="false">IF(ISNUMBER(SEARCH(MODELO!$D$16,UN!D270)),MAX(UN!$C$2:C269)+1,0)</f>
        <v>0</v>
      </c>
      <c r="D270" s="52" t="str">
        <f aca="false">CONCATENATE(A270," - ",B270)</f>
        <v>VO - Bulk, solid, large particles ("nodules")</v>
      </c>
      <c r="F270" s="75" t="str">
        <f aca="false">IFERROR(VLOOKUP(ROWS($F$3:F270),$C$3:$D$380,2,FALSE()),"")</f>
        <v/>
      </c>
    </row>
    <row r="271" customFormat="false" ht="12.5" hidden="false" customHeight="false" outlineLevel="0" collapsed="false">
      <c r="A271" s="72" t="s">
        <v>772</v>
      </c>
      <c r="B271" s="76" t="s">
        <v>773</v>
      </c>
      <c r="C271" s="72" t="n">
        <f aca="false">IF(ISNUMBER(SEARCH(MODELO!$D$16,UN!D271)),MAX(UN!$C$2:C270)+1,0)</f>
        <v>0</v>
      </c>
      <c r="D271" s="52" t="str">
        <f aca="false">CONCATENATE(A271," - ",B271)</f>
        <v>VP - Vacumm-packed</v>
      </c>
      <c r="F271" s="75" t="str">
        <f aca="false">IFERROR(VLOOKUP(ROWS($F$3:F271),$C$3:$D$380,2,FALSE()),"")</f>
        <v/>
      </c>
    </row>
    <row r="272" customFormat="false" ht="12.5" hidden="false" customHeight="false" outlineLevel="0" collapsed="false">
      <c r="A272" s="72" t="s">
        <v>774</v>
      </c>
      <c r="B272" s="76" t="s">
        <v>775</v>
      </c>
      <c r="C272" s="72" t="n">
        <f aca="false">IF(ISNUMBER(SEARCH(MODELO!$D$16,UN!D272)),MAX(UN!$C$2:C271)+1,0)</f>
        <v>0</v>
      </c>
      <c r="D272" s="52" t="str">
        <f aca="false">CONCATENATE(A272," - ",B272)</f>
        <v>VQ - Bulk, liquefied gas (at abnormal temp)</v>
      </c>
      <c r="F272" s="75" t="str">
        <f aca="false">IFERROR(VLOOKUP(ROWS($F$3:F272),$C$3:$D$380,2,FALSE()),"")</f>
        <v/>
      </c>
    </row>
    <row r="273" customFormat="false" ht="12.5" hidden="false" customHeight="false" outlineLevel="0" collapsed="false">
      <c r="A273" s="72" t="s">
        <v>776</v>
      </c>
      <c r="B273" s="76" t="s">
        <v>777</v>
      </c>
      <c r="C273" s="72" t="n">
        <f aca="false">IF(ISNUMBER(SEARCH(MODELO!$D$16,UN!D273)),MAX(UN!$C$2:C272)+1,0)</f>
        <v>0</v>
      </c>
      <c r="D273" s="52" t="str">
        <f aca="false">CONCATENATE(A273," - ",B273)</f>
        <v>VR - Bulk, solid, granular particles ("grain")</v>
      </c>
      <c r="F273" s="75" t="str">
        <f aca="false">IFERROR(VLOOKUP(ROWS($F$3:F273),$C$3:$D$380,2,FALSE()),"")</f>
        <v/>
      </c>
    </row>
    <row r="274" customFormat="false" ht="12.5" hidden="false" customHeight="false" outlineLevel="0" collapsed="false">
      <c r="A274" s="72" t="s">
        <v>778</v>
      </c>
      <c r="B274" s="76" t="s">
        <v>779</v>
      </c>
      <c r="C274" s="72" t="n">
        <f aca="false">IF(ISNUMBER(SEARCH(MODELO!$D$16,UN!D274)),MAX(UN!$C$2:C273)+1,0)</f>
        <v>0</v>
      </c>
      <c r="D274" s="52" t="str">
        <f aca="false">CONCATENATE(A274," - ",B274)</f>
        <v>VS - Bulk, scrap metal</v>
      </c>
      <c r="F274" s="75" t="str">
        <f aca="false">IFERROR(VLOOKUP(ROWS($F$3:F274),$C$3:$D$380,2,FALSE()),"")</f>
        <v/>
      </c>
    </row>
    <row r="275" customFormat="false" ht="12.5" hidden="false" customHeight="false" outlineLevel="0" collapsed="false">
      <c r="A275" s="72" t="s">
        <v>780</v>
      </c>
      <c r="B275" s="76" t="s">
        <v>781</v>
      </c>
      <c r="C275" s="72" t="n">
        <f aca="false">IF(ISNUMBER(SEARCH(MODELO!$D$16,UN!D275)),MAX(UN!$C$2:C274)+1,0)</f>
        <v>0</v>
      </c>
      <c r="D275" s="52" t="str">
        <f aca="false">CONCATENATE(A275," - ",B275)</f>
        <v>VY - Bulk, solid, fine particles ("powders")</v>
      </c>
      <c r="F275" s="75" t="str">
        <f aca="false">IFERROR(VLOOKUP(ROWS($F$3:F275),$C$3:$D$380,2,FALSE()),"")</f>
        <v/>
      </c>
    </row>
    <row r="276" customFormat="false" ht="12.5" hidden="false" customHeight="false" outlineLevel="0" collapsed="false">
      <c r="A276" s="72" t="s">
        <v>782</v>
      </c>
      <c r="B276" s="76" t="s">
        <v>783</v>
      </c>
      <c r="C276" s="72" t="n">
        <f aca="false">IF(ISNUMBER(SEARCH(MODELO!$D$16,UN!D276)),MAX(UN!$C$2:C275)+1,0)</f>
        <v>0</v>
      </c>
      <c r="D276" s="52" t="str">
        <f aca="false">CONCATENATE(A276," - ",B276)</f>
        <v>WA - Intermediate bulk container</v>
      </c>
      <c r="F276" s="75" t="str">
        <f aca="false">IFERROR(VLOOKUP(ROWS($F$3:F276),$C$3:$D$380,2,FALSE()),"")</f>
        <v/>
      </c>
    </row>
    <row r="277" customFormat="false" ht="12.5" hidden="false" customHeight="false" outlineLevel="0" collapsed="false">
      <c r="A277" s="72" t="s">
        <v>784</v>
      </c>
      <c r="B277" s="76" t="s">
        <v>785</v>
      </c>
      <c r="C277" s="72" t="n">
        <f aca="false">IF(ISNUMBER(SEARCH(MODELO!$D$16,UN!D277)),MAX(UN!$C$2:C276)+1,0)</f>
        <v>0</v>
      </c>
      <c r="D277" s="52" t="str">
        <f aca="false">CONCATENATE(A277," - ",B277)</f>
        <v>WB - Wickerbottle</v>
      </c>
      <c r="F277" s="75" t="str">
        <f aca="false">IFERROR(VLOOKUP(ROWS($F$3:F277),$C$3:$D$380,2,FALSE()),"")</f>
        <v/>
      </c>
    </row>
    <row r="278" customFormat="false" ht="12.5" hidden="false" customHeight="false" outlineLevel="0" collapsed="false">
      <c r="A278" s="72" t="s">
        <v>786</v>
      </c>
      <c r="B278" s="76" t="s">
        <v>787</v>
      </c>
      <c r="C278" s="72" t="n">
        <f aca="false">IF(ISNUMBER(SEARCH(MODELO!$D$16,UN!D278)),MAX(UN!$C$2:C277)+1,0)</f>
        <v>0</v>
      </c>
      <c r="D278" s="52" t="str">
        <f aca="false">CONCATENATE(A278," - ",B278)</f>
        <v>WC - Intermediate bulk container, steel</v>
      </c>
      <c r="F278" s="75" t="str">
        <f aca="false">IFERROR(VLOOKUP(ROWS($F$3:F278),$C$3:$D$380,2,FALSE()),"")</f>
        <v/>
      </c>
    </row>
    <row r="279" customFormat="false" ht="12.5" hidden="false" customHeight="false" outlineLevel="0" collapsed="false">
      <c r="A279" s="72" t="s">
        <v>788</v>
      </c>
      <c r="B279" s="76" t="s">
        <v>789</v>
      </c>
      <c r="C279" s="72" t="n">
        <f aca="false">IF(ISNUMBER(SEARCH(MODELO!$D$16,UN!D279)),MAX(UN!$C$2:C278)+1,0)</f>
        <v>0</v>
      </c>
      <c r="D279" s="52" t="str">
        <f aca="false">CONCATENATE(A279," - ",B279)</f>
        <v>WD - Intermediate bulk container, aluminium</v>
      </c>
      <c r="F279" s="75" t="str">
        <f aca="false">IFERROR(VLOOKUP(ROWS($F$3:F279),$C$3:$D$380,2,FALSE()),"")</f>
        <v/>
      </c>
    </row>
    <row r="280" customFormat="false" ht="12.5" hidden="false" customHeight="false" outlineLevel="0" collapsed="false">
      <c r="A280" s="72" t="s">
        <v>790</v>
      </c>
      <c r="B280" s="76" t="s">
        <v>791</v>
      </c>
      <c r="C280" s="72" t="n">
        <f aca="false">IF(ISNUMBER(SEARCH(MODELO!$D$16,UN!D280)),MAX(UN!$C$2:C279)+1,0)</f>
        <v>0</v>
      </c>
      <c r="D280" s="52" t="str">
        <f aca="false">CONCATENATE(A280," - ",B280)</f>
        <v>WF - Intermediate bulk container, metal</v>
      </c>
      <c r="F280" s="75" t="str">
        <f aca="false">IFERROR(VLOOKUP(ROWS($F$3:F280),$C$3:$D$380,2,FALSE()),"")</f>
        <v/>
      </c>
    </row>
    <row r="281" customFormat="false" ht="12.5" hidden="false" customHeight="false" outlineLevel="0" collapsed="false">
      <c r="A281" s="72" t="s">
        <v>792</v>
      </c>
      <c r="B281" s="76" t="s">
        <v>793</v>
      </c>
      <c r="C281" s="72" t="n">
        <f aca="false">IF(ISNUMBER(SEARCH(MODELO!$D$16,UN!D281)),MAX(UN!$C$2:C280)+1,0)</f>
        <v>0</v>
      </c>
      <c r="D281" s="52" t="str">
        <f aca="false">CONCATENATE(A281," - ",B281)</f>
        <v>WG - Intermed. Bulk container, steel, pressur</v>
      </c>
      <c r="F281" s="75" t="str">
        <f aca="false">IFERROR(VLOOKUP(ROWS($F$3:F281),$C$3:$D$380,2,FALSE()),"")</f>
        <v/>
      </c>
    </row>
    <row r="282" customFormat="false" ht="12.5" hidden="false" customHeight="false" outlineLevel="0" collapsed="false">
      <c r="A282" s="72" t="s">
        <v>794</v>
      </c>
      <c r="B282" s="76" t="s">
        <v>795</v>
      </c>
      <c r="C282" s="72" t="n">
        <f aca="false">IF(ISNUMBER(SEARCH(MODELO!$D$16,UN!D282)),MAX(UN!$C$2:C281)+1,0)</f>
        <v>0</v>
      </c>
      <c r="D282" s="52" t="str">
        <f aca="false">CONCATENATE(A282," - ",B282)</f>
        <v>WH - IBC, aluminium, pressurise &gt; 10 kpa</v>
      </c>
      <c r="F282" s="75" t="str">
        <f aca="false">IFERROR(VLOOKUP(ROWS($F$3:F282),$C$3:$D$380,2,FALSE()),"")</f>
        <v/>
      </c>
    </row>
    <row r="283" customFormat="false" ht="12.5" hidden="false" customHeight="false" outlineLevel="0" collapsed="false">
      <c r="A283" s="72" t="s">
        <v>796</v>
      </c>
      <c r="B283" s="76" t="s">
        <v>797</v>
      </c>
      <c r="C283" s="72" t="n">
        <f aca="false">IF(ISNUMBER(SEARCH(MODELO!$D$16,UN!D283)),MAX(UN!$C$2:C282)+1,0)</f>
        <v>0</v>
      </c>
      <c r="D283" s="52" t="str">
        <f aca="false">CONCATENATE(A283," - ",B283)</f>
        <v>WJ - Intermediate bulk container, metal, pres</v>
      </c>
      <c r="F283" s="75" t="str">
        <f aca="false">IFERROR(VLOOKUP(ROWS($F$3:F283),$C$3:$D$380,2,FALSE()),"")</f>
        <v/>
      </c>
    </row>
    <row r="284" customFormat="false" ht="12.5" hidden="false" customHeight="false" outlineLevel="0" collapsed="false">
      <c r="A284" s="72" t="s">
        <v>798</v>
      </c>
      <c r="B284" s="76" t="s">
        <v>799</v>
      </c>
      <c r="C284" s="72" t="n">
        <f aca="false">IF(ISNUMBER(SEARCH(MODELO!$D$16,UN!D284)),MAX(UN!$C$2:C283)+1,0)</f>
        <v>0</v>
      </c>
      <c r="D284" s="52" t="str">
        <f aca="false">CONCATENATE(A284," - ",B284)</f>
        <v>WK - Intermediate bulk container, steel, liqu</v>
      </c>
      <c r="F284" s="75" t="str">
        <f aca="false">IFERROR(VLOOKUP(ROWS($F$3:F284),$C$3:$D$380,2,FALSE()),"")</f>
        <v/>
      </c>
    </row>
    <row r="285" customFormat="false" ht="12.5" hidden="false" customHeight="false" outlineLevel="0" collapsed="false">
      <c r="A285" s="72" t="s">
        <v>800</v>
      </c>
      <c r="B285" s="76" t="s">
        <v>801</v>
      </c>
      <c r="C285" s="72" t="n">
        <f aca="false">IF(ISNUMBER(SEARCH(MODELO!$D$16,UN!D285)),MAX(UN!$C$2:C284)+1,0)</f>
        <v>0</v>
      </c>
      <c r="D285" s="52" t="str">
        <f aca="false">CONCATENATE(A285," - ",B285)</f>
        <v>WL - Intermediate bulk container, aluminium, </v>
      </c>
      <c r="F285" s="75" t="str">
        <f aca="false">IFERROR(VLOOKUP(ROWS($F$3:F285),$C$3:$D$380,2,FALSE()),"")</f>
        <v/>
      </c>
    </row>
    <row r="286" customFormat="false" ht="12.5" hidden="false" customHeight="false" outlineLevel="0" collapsed="false">
      <c r="A286" s="72" t="s">
        <v>802</v>
      </c>
      <c r="B286" s="76" t="s">
        <v>803</v>
      </c>
      <c r="C286" s="72" t="n">
        <f aca="false">IF(ISNUMBER(SEARCH(MODELO!$D$16,UN!D286)),MAX(UN!$C$2:C285)+1,0)</f>
        <v>0</v>
      </c>
      <c r="D286" s="52" t="str">
        <f aca="false">CONCATENATE(A286," - ",B286)</f>
        <v>WM - Intermediate bulk container, metal, liqu</v>
      </c>
      <c r="F286" s="75" t="str">
        <f aca="false">IFERROR(VLOOKUP(ROWS($F$3:F286),$C$3:$D$380,2,FALSE()),"")</f>
        <v/>
      </c>
    </row>
    <row r="287" customFormat="false" ht="12.5" hidden="false" customHeight="false" outlineLevel="0" collapsed="false">
      <c r="A287" s="72" t="s">
        <v>804</v>
      </c>
      <c r="B287" s="76" t="s">
        <v>805</v>
      </c>
      <c r="C287" s="72" t="n">
        <f aca="false">IF(ISNUMBER(SEARCH(MODELO!$D$16,UN!D287)),MAX(UN!$C$2:C286)+1,0)</f>
        <v>0</v>
      </c>
      <c r="D287" s="52" t="str">
        <f aca="false">CONCATENATE(A287," - ",B287)</f>
        <v>WN - IBC, woven plastic, without coat/liner</v>
      </c>
      <c r="F287" s="75" t="str">
        <f aca="false">IFERROR(VLOOKUP(ROWS($F$3:F287),$C$3:$D$380,2,FALSE()),"")</f>
        <v/>
      </c>
    </row>
    <row r="288" customFormat="false" ht="12.5" hidden="false" customHeight="false" outlineLevel="0" collapsed="false">
      <c r="A288" s="72" t="s">
        <v>806</v>
      </c>
      <c r="B288" s="76" t="s">
        <v>807</v>
      </c>
      <c r="C288" s="72" t="n">
        <f aca="false">IF(ISNUMBER(SEARCH(MODELO!$D$16,UN!D288)),MAX(UN!$C$2:C287)+1,0)</f>
        <v>0</v>
      </c>
      <c r="D288" s="52" t="str">
        <f aca="false">CONCATENATE(A288," - ",B288)</f>
        <v>WP - IBC, woven plastic, coated</v>
      </c>
      <c r="F288" s="75" t="str">
        <f aca="false">IFERROR(VLOOKUP(ROWS($F$3:F288),$C$3:$D$380,2,FALSE()),"")</f>
        <v/>
      </c>
    </row>
    <row r="289" customFormat="false" ht="12.5" hidden="false" customHeight="false" outlineLevel="0" collapsed="false">
      <c r="A289" s="72" t="s">
        <v>808</v>
      </c>
      <c r="B289" s="76" t="s">
        <v>809</v>
      </c>
      <c r="C289" s="72" t="n">
        <f aca="false">IF(ISNUMBER(SEARCH(MODELO!$D$16,UN!D289)),MAX(UN!$C$2:C288)+1,0)</f>
        <v>0</v>
      </c>
      <c r="D289" s="52" t="str">
        <f aca="false">CONCATENATE(A289," - ",B289)</f>
        <v>WQ - IBC, wovern plastic, with liner</v>
      </c>
      <c r="F289" s="75" t="str">
        <f aca="false">IFERROR(VLOOKUP(ROWS($F$3:F289),$C$3:$D$380,2,FALSE()),"")</f>
        <v/>
      </c>
    </row>
    <row r="290" customFormat="false" ht="12.5" hidden="false" customHeight="false" outlineLevel="0" collapsed="false">
      <c r="A290" s="72" t="s">
        <v>810</v>
      </c>
      <c r="B290" s="76" t="s">
        <v>811</v>
      </c>
      <c r="C290" s="72" t="n">
        <f aca="false">IF(ISNUMBER(SEARCH(MODELO!$D$16,UN!D290)),MAX(UN!$C$2:C289)+1,0)</f>
        <v>0</v>
      </c>
      <c r="D290" s="52" t="str">
        <f aca="false">CONCATENATE(A290," - ",B290)</f>
        <v>WR - IBC, woven plastic, coated and liner</v>
      </c>
      <c r="F290" s="75" t="str">
        <f aca="false">IFERROR(VLOOKUP(ROWS($F$3:F290),$C$3:$D$380,2,FALSE()),"")</f>
        <v/>
      </c>
    </row>
    <row r="291" customFormat="false" ht="12.5" hidden="false" customHeight="false" outlineLevel="0" collapsed="false">
      <c r="A291" s="72" t="s">
        <v>812</v>
      </c>
      <c r="B291" s="76" t="s">
        <v>813</v>
      </c>
      <c r="C291" s="72" t="n">
        <f aca="false">IF(ISNUMBER(SEARCH(MODELO!$D$16,UN!D291)),MAX(UN!$C$2:C290)+1,0)</f>
        <v>0</v>
      </c>
      <c r="D291" s="52" t="str">
        <f aca="false">CONCATENATE(A291," - ",B291)</f>
        <v>WS - Intermediate bulk container, plastic fil</v>
      </c>
      <c r="F291" s="75" t="str">
        <f aca="false">IFERROR(VLOOKUP(ROWS($F$3:F291),$C$3:$D$380,2,FALSE()),"")</f>
        <v/>
      </c>
    </row>
    <row r="292" customFormat="false" ht="12.5" hidden="false" customHeight="false" outlineLevel="0" collapsed="false">
      <c r="A292" s="72" t="s">
        <v>814</v>
      </c>
      <c r="B292" s="76" t="s">
        <v>815</v>
      </c>
      <c r="C292" s="72" t="n">
        <f aca="false">IF(ISNUMBER(SEARCH(MODELO!$D$16,UN!D292)),MAX(UN!$C$2:C291)+1,0)</f>
        <v>0</v>
      </c>
      <c r="D292" s="52" t="str">
        <f aca="false">CONCATENATE(A292," - ",B292)</f>
        <v>WT - IBC, textile with out coat/liner</v>
      </c>
      <c r="F292" s="75" t="str">
        <f aca="false">IFERROR(VLOOKUP(ROWS($F$3:F292),$C$3:$D$380,2,FALSE()),"")</f>
        <v/>
      </c>
    </row>
    <row r="293" customFormat="false" ht="12.5" hidden="false" customHeight="false" outlineLevel="0" collapsed="false">
      <c r="A293" s="72" t="s">
        <v>816</v>
      </c>
      <c r="B293" s="76" t="s">
        <v>817</v>
      </c>
      <c r="C293" s="72" t="n">
        <f aca="false">IF(ISNUMBER(SEARCH(MODELO!$D$16,UN!D293)),MAX(UN!$C$2:C292)+1,0)</f>
        <v>0</v>
      </c>
      <c r="D293" s="52" t="str">
        <f aca="false">CONCATENATE(A293," - ",B293)</f>
        <v>WU - IBC, natural wood, with inner liner</v>
      </c>
      <c r="F293" s="75" t="str">
        <f aca="false">IFERROR(VLOOKUP(ROWS($F$3:F293),$C$3:$D$380,2,FALSE()),"")</f>
        <v/>
      </c>
    </row>
    <row r="294" customFormat="false" ht="12.5" hidden="false" customHeight="false" outlineLevel="0" collapsed="false">
      <c r="A294" s="72" t="s">
        <v>818</v>
      </c>
      <c r="B294" s="76" t="s">
        <v>819</v>
      </c>
      <c r="C294" s="72" t="n">
        <f aca="false">IF(ISNUMBER(SEARCH(MODELO!$D$16,UN!D294)),MAX(UN!$C$2:C293)+1,0)</f>
        <v>0</v>
      </c>
      <c r="D294" s="52" t="str">
        <f aca="false">CONCATENATE(A294," - ",B294)</f>
        <v>WV - Intermediate bulk container, textile, co</v>
      </c>
      <c r="F294" s="75" t="str">
        <f aca="false">IFERROR(VLOOKUP(ROWS($F$3:F294),$C$3:$D$380,2,FALSE()),"")</f>
        <v/>
      </c>
    </row>
    <row r="295" customFormat="false" ht="12.5" hidden="false" customHeight="false" outlineLevel="0" collapsed="false">
      <c r="A295" s="72" t="s">
        <v>820</v>
      </c>
      <c r="B295" s="76" t="s">
        <v>821</v>
      </c>
      <c r="C295" s="72" t="n">
        <f aca="false">IF(ISNUMBER(SEARCH(MODELO!$D$16,UN!D295)),MAX(UN!$C$2:C294)+1,0)</f>
        <v>0</v>
      </c>
      <c r="D295" s="52" t="str">
        <f aca="false">CONCATENATE(A295," - ",B295)</f>
        <v>WW - IBC, textile, with liner</v>
      </c>
      <c r="F295" s="75" t="str">
        <f aca="false">IFERROR(VLOOKUP(ROWS($F$3:F295),$C$3:$D$380,2,FALSE()),"")</f>
        <v/>
      </c>
    </row>
    <row r="296" customFormat="false" ht="12.5" hidden="false" customHeight="false" outlineLevel="0" collapsed="false">
      <c r="A296" s="72" t="s">
        <v>822</v>
      </c>
      <c r="B296" s="76" t="s">
        <v>823</v>
      </c>
      <c r="C296" s="72" t="n">
        <f aca="false">IF(ISNUMBER(SEARCH(MODELO!$D$16,UN!D296)),MAX(UN!$C$2:C295)+1,0)</f>
        <v>0</v>
      </c>
      <c r="D296" s="52" t="str">
        <f aca="false">CONCATENATE(A296," - ",B296)</f>
        <v>WX - IBC, textile, coated and liner</v>
      </c>
      <c r="F296" s="75" t="str">
        <f aca="false">IFERROR(VLOOKUP(ROWS($F$3:F296),$C$3:$D$380,2,FALSE()),"")</f>
        <v/>
      </c>
    </row>
    <row r="297" customFormat="false" ht="12.5" hidden="false" customHeight="false" outlineLevel="0" collapsed="false">
      <c r="A297" s="72" t="s">
        <v>824</v>
      </c>
      <c r="B297" s="76" t="s">
        <v>825</v>
      </c>
      <c r="C297" s="72" t="n">
        <f aca="false">IF(ISNUMBER(SEARCH(MODELO!$D$16,UN!D297)),MAX(UN!$C$2:C296)+1,0)</f>
        <v>0</v>
      </c>
      <c r="D297" s="52" t="str">
        <f aca="false">CONCATENATE(A297," - ",B297)</f>
        <v>WY - IBC, plywood, with inner liner</v>
      </c>
      <c r="F297" s="75" t="str">
        <f aca="false">IFERROR(VLOOKUP(ROWS($F$3:F297),$C$3:$D$380,2,FALSE()),"")</f>
        <v/>
      </c>
    </row>
    <row r="298" customFormat="false" ht="12.5" hidden="false" customHeight="false" outlineLevel="0" collapsed="false">
      <c r="A298" s="72" t="s">
        <v>826</v>
      </c>
      <c r="B298" s="76" t="s">
        <v>827</v>
      </c>
      <c r="C298" s="72" t="n">
        <f aca="false">IF(ISNUMBER(SEARCH(MODELO!$D$16,UN!D298)),MAX(UN!$C$2:C297)+1,0)</f>
        <v>0</v>
      </c>
      <c r="D298" s="52" t="str">
        <f aca="false">CONCATENATE(A298," - ",B298)</f>
        <v>WZ - IBC, reconstituted wood, with inner line</v>
      </c>
      <c r="F298" s="75" t="str">
        <f aca="false">IFERROR(VLOOKUP(ROWS($F$3:F298),$C$3:$D$380,2,FALSE()),"")</f>
        <v/>
      </c>
    </row>
    <row r="299" customFormat="false" ht="12.5" hidden="false" customHeight="false" outlineLevel="0" collapsed="false">
      <c r="A299" s="72" t="s">
        <v>828</v>
      </c>
      <c r="B299" s="76" t="s">
        <v>829</v>
      </c>
      <c r="C299" s="72" t="n">
        <f aca="false">IF(ISNUMBER(SEARCH(MODELO!$D$16,UN!D299)),MAX(UN!$C$2:C298)+1,0)</f>
        <v>0</v>
      </c>
      <c r="D299" s="52" t="str">
        <f aca="false">CONCATENATE(A299," - ",B299)</f>
        <v>XA - Bag, woven plastic, without inner coat/l</v>
      </c>
      <c r="F299" s="75" t="str">
        <f aca="false">IFERROR(VLOOKUP(ROWS($F$3:F299),$C$3:$D$380,2,FALSE()),"")</f>
        <v/>
      </c>
    </row>
    <row r="300" customFormat="false" ht="12.5" hidden="false" customHeight="false" outlineLevel="0" collapsed="false">
      <c r="A300" s="72" t="s">
        <v>830</v>
      </c>
      <c r="B300" s="76" t="s">
        <v>831</v>
      </c>
      <c r="C300" s="72" t="n">
        <f aca="false">IF(ISNUMBER(SEARCH(MODELO!$D$16,UN!D300)),MAX(UN!$C$2:C299)+1,0)</f>
        <v>0</v>
      </c>
      <c r="D300" s="52" t="str">
        <f aca="false">CONCATENATE(A300," - ",B300)</f>
        <v>XB - Bag, woven plastic, sift proof</v>
      </c>
      <c r="F300" s="75" t="str">
        <f aca="false">IFERROR(VLOOKUP(ROWS($F$3:F300),$C$3:$D$380,2,FALSE()),"")</f>
        <v/>
      </c>
    </row>
    <row r="301" customFormat="false" ht="12.5" hidden="false" customHeight="false" outlineLevel="0" collapsed="false">
      <c r="A301" s="72" t="s">
        <v>832</v>
      </c>
      <c r="B301" s="76" t="s">
        <v>833</v>
      </c>
      <c r="C301" s="72" t="n">
        <f aca="false">IF(ISNUMBER(SEARCH(MODELO!$D$16,UN!D301)),MAX(UN!$C$2:C300)+1,0)</f>
        <v>0</v>
      </c>
      <c r="D301" s="52" t="str">
        <f aca="false">CONCATENATE(A301," - ",B301)</f>
        <v>XC - Bag, woven plastic, water resistant</v>
      </c>
      <c r="F301" s="75" t="str">
        <f aca="false">IFERROR(VLOOKUP(ROWS($F$3:F301),$C$3:$D$380,2,FALSE()),"")</f>
        <v/>
      </c>
    </row>
    <row r="302" customFormat="false" ht="12.5" hidden="false" customHeight="false" outlineLevel="0" collapsed="false">
      <c r="A302" s="72" t="s">
        <v>834</v>
      </c>
      <c r="B302" s="76" t="s">
        <v>835</v>
      </c>
      <c r="C302" s="72" t="n">
        <f aca="false">IF(ISNUMBER(SEARCH(MODELO!$D$16,UN!D302)),MAX(UN!$C$2:C301)+1,0)</f>
        <v>0</v>
      </c>
      <c r="D302" s="52" t="str">
        <f aca="false">CONCATENATE(A302," - ",B302)</f>
        <v>XD - Bag, plastics film</v>
      </c>
      <c r="F302" s="75" t="str">
        <f aca="false">IFERROR(VLOOKUP(ROWS($F$3:F302),$C$3:$D$380,2,FALSE()),"")</f>
        <v/>
      </c>
    </row>
    <row r="303" customFormat="false" ht="12.5" hidden="false" customHeight="false" outlineLevel="0" collapsed="false">
      <c r="A303" s="72" t="s">
        <v>836</v>
      </c>
      <c r="B303" s="76" t="s">
        <v>837</v>
      </c>
      <c r="C303" s="72" t="n">
        <f aca="false">IF(ISNUMBER(SEARCH(MODELO!$D$16,UN!D303)),MAX(UN!$C$2:C302)+1,0)</f>
        <v>0</v>
      </c>
      <c r="D303" s="52" t="str">
        <f aca="false">CONCATENATE(A303," - ",B303)</f>
        <v>XF - Bag, textile, wothout inner coat/liner</v>
      </c>
      <c r="F303" s="75" t="str">
        <f aca="false">IFERROR(VLOOKUP(ROWS($F$3:F303),$C$3:$D$380,2,FALSE()),"")</f>
        <v/>
      </c>
    </row>
    <row r="304" customFormat="false" ht="12.5" hidden="false" customHeight="false" outlineLevel="0" collapsed="false">
      <c r="A304" s="72" t="s">
        <v>838</v>
      </c>
      <c r="B304" s="76" t="s">
        <v>839</v>
      </c>
      <c r="C304" s="72" t="n">
        <f aca="false">IF(ISNUMBER(SEARCH(MODELO!$D$16,UN!D304)),MAX(UN!$C$2:C303)+1,0)</f>
        <v>0</v>
      </c>
      <c r="D304" s="52" t="str">
        <f aca="false">CONCATENATE(A304," - ",B304)</f>
        <v>XG - Bag, textile, sift proof</v>
      </c>
      <c r="F304" s="75" t="str">
        <f aca="false">IFERROR(VLOOKUP(ROWS($F$3:F304),$C$3:$D$380,2,FALSE()),"")</f>
        <v/>
      </c>
    </row>
    <row r="305" customFormat="false" ht="12.5" hidden="false" customHeight="false" outlineLevel="0" collapsed="false">
      <c r="A305" s="72" t="s">
        <v>840</v>
      </c>
      <c r="B305" s="76" t="s">
        <v>841</v>
      </c>
      <c r="C305" s="72" t="n">
        <f aca="false">IF(ISNUMBER(SEARCH(MODELO!$D$16,UN!D305)),MAX(UN!$C$2:C304)+1,0)</f>
        <v>0</v>
      </c>
      <c r="D305" s="52" t="str">
        <f aca="false">CONCATENATE(A305," - ",B305)</f>
        <v>XH - Bag, textile, water resistant</v>
      </c>
      <c r="F305" s="75" t="str">
        <f aca="false">IFERROR(VLOOKUP(ROWS($F$3:F305),$C$3:$D$380,2,FALSE()),"")</f>
        <v/>
      </c>
    </row>
    <row r="306" customFormat="false" ht="12.5" hidden="false" customHeight="false" outlineLevel="0" collapsed="false">
      <c r="A306" s="72" t="s">
        <v>842</v>
      </c>
      <c r="B306" s="76" t="s">
        <v>843</v>
      </c>
      <c r="C306" s="72" t="n">
        <f aca="false">IF(ISNUMBER(SEARCH(MODELO!$D$16,UN!D306)),MAX(UN!$C$2:C305)+1,0)</f>
        <v>0</v>
      </c>
      <c r="D306" s="52" t="str">
        <f aca="false">CONCATENATE(A306," - ",B306)</f>
        <v>XJ - Bag, paper, multi-wall</v>
      </c>
      <c r="F306" s="75" t="str">
        <f aca="false">IFERROR(VLOOKUP(ROWS($F$3:F306),$C$3:$D$380,2,FALSE()),"")</f>
        <v/>
      </c>
    </row>
    <row r="307" customFormat="false" ht="12.5" hidden="false" customHeight="false" outlineLevel="0" collapsed="false">
      <c r="A307" s="72" t="s">
        <v>844</v>
      </c>
      <c r="B307" s="76" t="s">
        <v>845</v>
      </c>
      <c r="C307" s="72" t="n">
        <f aca="false">IF(ISNUMBER(SEARCH(MODELO!$D$16,UN!D307)),MAX(UN!$C$2:C306)+1,0)</f>
        <v>0</v>
      </c>
      <c r="D307" s="52" t="str">
        <f aca="false">CONCATENATE(A307," - ",B307)</f>
        <v>XK - Bag, paper, multi-wall, water resistant</v>
      </c>
      <c r="F307" s="75" t="str">
        <f aca="false">IFERROR(VLOOKUP(ROWS($F$3:F307),$C$3:$D$380,2,FALSE()),"")</f>
        <v/>
      </c>
    </row>
    <row r="308" customFormat="false" ht="12.5" hidden="false" customHeight="false" outlineLevel="0" collapsed="false">
      <c r="A308" s="72" t="s">
        <v>846</v>
      </c>
      <c r="B308" s="76" t="s">
        <v>847</v>
      </c>
      <c r="C308" s="72" t="n">
        <f aca="false">IF(ISNUMBER(SEARCH(MODELO!$D$16,UN!D308)),MAX(UN!$C$2:C307)+1,0)</f>
        <v>0</v>
      </c>
      <c r="D308" s="52" t="str">
        <f aca="false">CONCATENATE(A308," - ",B308)</f>
        <v>YA - Comp. Pack., plastic receptacle in steel</v>
      </c>
      <c r="F308" s="75" t="str">
        <f aca="false">IFERROR(VLOOKUP(ROWS($F$3:F308),$C$3:$D$380,2,FALSE()),"")</f>
        <v/>
      </c>
    </row>
    <row r="309" customFormat="false" ht="12.5" hidden="false" customHeight="false" outlineLevel="0" collapsed="false">
      <c r="A309" s="72" t="s">
        <v>848</v>
      </c>
      <c r="B309" s="76" t="s">
        <v>847</v>
      </c>
      <c r="C309" s="72" t="n">
        <f aca="false">IF(ISNUMBER(SEARCH(MODELO!$D$16,UN!D309)),MAX(UN!$C$2:C308)+1,0)</f>
        <v>0</v>
      </c>
      <c r="D309" s="52" t="str">
        <f aca="false">CONCATENATE(A309," - ",B309)</f>
        <v>YB - Comp. Pack., plastic receptacle in steel</v>
      </c>
      <c r="F309" s="75" t="str">
        <f aca="false">IFERROR(VLOOKUP(ROWS($F$3:F309),$C$3:$D$380,2,FALSE()),"")</f>
        <v/>
      </c>
    </row>
    <row r="310" customFormat="false" ht="12.5" hidden="false" customHeight="false" outlineLevel="0" collapsed="false">
      <c r="A310" s="72" t="s">
        <v>849</v>
      </c>
      <c r="B310" s="76" t="s">
        <v>850</v>
      </c>
      <c r="C310" s="72" t="n">
        <f aca="false">IF(ISNUMBER(SEARCH(MODELO!$D$16,UN!D310)),MAX(UN!$C$2:C309)+1,0)</f>
        <v>0</v>
      </c>
      <c r="D310" s="52" t="str">
        <f aca="false">CONCATENATE(A310," - ",B310)</f>
        <v>YC - Comp. Pack., plastic receptacle in alumi</v>
      </c>
      <c r="F310" s="75" t="str">
        <f aca="false">IFERROR(VLOOKUP(ROWS($F$3:F310),$C$3:$D$380,2,FALSE()),"")</f>
        <v/>
      </c>
    </row>
    <row r="311" customFormat="false" ht="12.5" hidden="false" customHeight="false" outlineLevel="0" collapsed="false">
      <c r="A311" s="72" t="s">
        <v>851</v>
      </c>
      <c r="B311" s="76" t="s">
        <v>850</v>
      </c>
      <c r="C311" s="72" t="n">
        <f aca="false">IF(ISNUMBER(SEARCH(MODELO!$D$16,UN!D311)),MAX(UN!$C$2:C310)+1,0)</f>
        <v>0</v>
      </c>
      <c r="D311" s="52" t="str">
        <f aca="false">CONCATENATE(A311," - ",B311)</f>
        <v>YD - Comp. Pack., plastic receptacle in alumi</v>
      </c>
      <c r="F311" s="75" t="str">
        <f aca="false">IFERROR(VLOOKUP(ROWS($F$3:F311),$C$3:$D$380,2,FALSE()),"")</f>
        <v/>
      </c>
    </row>
    <row r="312" customFormat="false" ht="12.5" hidden="false" customHeight="false" outlineLevel="0" collapsed="false">
      <c r="A312" s="72" t="s">
        <v>852</v>
      </c>
      <c r="B312" s="76" t="s">
        <v>853</v>
      </c>
      <c r="C312" s="72" t="n">
        <f aca="false">IF(ISNUMBER(SEARCH(MODELO!$D$16,UN!D312)),MAX(UN!$C$2:C311)+1,0)</f>
        <v>0</v>
      </c>
      <c r="D312" s="52" t="str">
        <f aca="false">CONCATENATE(A312," - ",B312)</f>
        <v>YF - Compos. Packaging, plastic receptac. In</v>
      </c>
      <c r="F312" s="75" t="str">
        <f aca="false">IFERROR(VLOOKUP(ROWS($F$3:F312),$C$3:$D$380,2,FALSE()),"")</f>
        <v/>
      </c>
    </row>
    <row r="313" customFormat="false" ht="12.5" hidden="false" customHeight="false" outlineLevel="0" collapsed="false">
      <c r="A313" s="72" t="s">
        <v>854</v>
      </c>
      <c r="B313" s="76" t="s">
        <v>855</v>
      </c>
      <c r="C313" s="72" t="n">
        <f aca="false">IF(ISNUMBER(SEARCH(MODELO!$D$16,UN!D313)),MAX(UN!$C$2:C312)+1,0)</f>
        <v>0</v>
      </c>
      <c r="D313" s="52" t="str">
        <f aca="false">CONCATENATE(A313," - ",B313)</f>
        <v>YG - Comp. Pack., plastic receptacle in plywo</v>
      </c>
      <c r="F313" s="75" t="str">
        <f aca="false">IFERROR(VLOOKUP(ROWS($F$3:F313),$C$3:$D$380,2,FALSE()),"")</f>
        <v/>
      </c>
    </row>
    <row r="314" customFormat="false" ht="12.5" hidden="false" customHeight="false" outlineLevel="0" collapsed="false">
      <c r="A314" s="72" t="s">
        <v>856</v>
      </c>
      <c r="B314" s="76" t="s">
        <v>855</v>
      </c>
      <c r="C314" s="72" t="n">
        <f aca="false">IF(ISNUMBER(SEARCH(MODELO!$D$16,UN!D314)),MAX(UN!$C$2:C313)+1,0)</f>
        <v>0</v>
      </c>
      <c r="D314" s="52" t="str">
        <f aca="false">CONCATENATE(A314," - ",B314)</f>
        <v>YH - Comp. Pack., plastic receptacle in plywo</v>
      </c>
      <c r="F314" s="75" t="str">
        <f aca="false">IFERROR(VLOOKUP(ROWS($F$3:F314),$C$3:$D$380,2,FALSE()),"")</f>
        <v/>
      </c>
    </row>
    <row r="315" customFormat="false" ht="12.5" hidden="false" customHeight="false" outlineLevel="0" collapsed="false">
      <c r="A315" s="72" t="s">
        <v>857</v>
      </c>
      <c r="B315" s="76" t="s">
        <v>858</v>
      </c>
      <c r="C315" s="72" t="n">
        <f aca="false">IF(ISNUMBER(SEARCH(MODELO!$D$16,UN!D315)),MAX(UN!$C$2:C314)+1,0)</f>
        <v>0</v>
      </c>
      <c r="D315" s="52" t="str">
        <f aca="false">CONCATENATE(A315," - ",B315)</f>
        <v>YJ - Comp. Pack., plastic receptacle in fibre</v>
      </c>
      <c r="F315" s="75" t="str">
        <f aca="false">IFERROR(VLOOKUP(ROWS($F$3:F315),$C$3:$D$380,2,FALSE()),"")</f>
        <v/>
      </c>
    </row>
    <row r="316" customFormat="false" ht="12.5" hidden="false" customHeight="false" outlineLevel="0" collapsed="false">
      <c r="A316" s="72" t="s">
        <v>859</v>
      </c>
      <c r="B316" s="76" t="s">
        <v>858</v>
      </c>
      <c r="C316" s="72" t="n">
        <f aca="false">IF(ISNUMBER(SEARCH(MODELO!$D$16,UN!D316)),MAX(UN!$C$2:C315)+1,0)</f>
        <v>0</v>
      </c>
      <c r="D316" s="52" t="str">
        <f aca="false">CONCATENATE(A316," - ",B316)</f>
        <v>YK - Comp. Pack., plastic receptacle in fibre</v>
      </c>
      <c r="F316" s="75" t="str">
        <f aca="false">IFERROR(VLOOKUP(ROWS($F$3:F316),$C$3:$D$380,2,FALSE()),"")</f>
        <v/>
      </c>
    </row>
    <row r="317" customFormat="false" ht="12.5" hidden="false" customHeight="false" outlineLevel="0" collapsed="false">
      <c r="A317" s="72" t="s">
        <v>860</v>
      </c>
      <c r="B317" s="76" t="s">
        <v>861</v>
      </c>
      <c r="C317" s="72" t="n">
        <f aca="false">IF(ISNUMBER(SEARCH(MODELO!$D$16,UN!D317)),MAX(UN!$C$2:C316)+1,0)</f>
        <v>0</v>
      </c>
      <c r="D317" s="52" t="str">
        <f aca="false">CONCATENATE(A317," - ",B317)</f>
        <v>YL - Comp. Pack., plastic receptacle in plastic</v>
      </c>
      <c r="F317" s="75" t="str">
        <f aca="false">IFERROR(VLOOKUP(ROWS($F$3:F317),$C$3:$D$380,2,FALSE()),"")</f>
        <v/>
      </c>
    </row>
    <row r="318" customFormat="false" ht="12.5" hidden="false" customHeight="false" outlineLevel="0" collapsed="false">
      <c r="A318" s="72" t="s">
        <v>862</v>
      </c>
      <c r="B318" s="76" t="s">
        <v>863</v>
      </c>
      <c r="C318" s="72" t="n">
        <f aca="false">IF(ISNUMBER(SEARCH(MODELO!$D$16,UN!D318)),MAX(UN!$C$2:C317)+1,0)</f>
        <v>0</v>
      </c>
      <c r="D318" s="52" t="str">
        <f aca="false">CONCATENATE(A318," - ",B318)</f>
        <v>YM - Comp. Pack., plastic recept. In solid pl</v>
      </c>
      <c r="F318" s="75" t="str">
        <f aca="false">IFERROR(VLOOKUP(ROWS($F$3:F318),$C$3:$D$380,2,FALSE()),"")</f>
        <v/>
      </c>
    </row>
    <row r="319" customFormat="false" ht="12.5" hidden="false" customHeight="false" outlineLevel="0" collapsed="false">
      <c r="A319" s="72" t="s">
        <v>864</v>
      </c>
      <c r="B319" s="76" t="s">
        <v>865</v>
      </c>
      <c r="C319" s="72" t="n">
        <f aca="false">IF(ISNUMBER(SEARCH(MODELO!$D$16,UN!D319)),MAX(UN!$C$2:C318)+1,0)</f>
        <v>0</v>
      </c>
      <c r="D319" s="52" t="str">
        <f aca="false">CONCATENATE(A319," - ",B319)</f>
        <v>YN - Composite packag., glass receptacle in s</v>
      </c>
      <c r="F319" s="75" t="str">
        <f aca="false">IFERROR(VLOOKUP(ROWS($F$3:F319),$C$3:$D$380,2,FALSE()),"")</f>
        <v/>
      </c>
    </row>
    <row r="320" customFormat="false" ht="12.5" hidden="false" customHeight="false" outlineLevel="0" collapsed="false">
      <c r="A320" s="72" t="s">
        <v>866</v>
      </c>
      <c r="B320" s="76" t="s">
        <v>867</v>
      </c>
      <c r="C320" s="72" t="n">
        <f aca="false">IF(ISNUMBER(SEARCH(MODELO!$D$16,UN!D320)),MAX(UN!$C$2:C319)+1,0)</f>
        <v>0</v>
      </c>
      <c r="D320" s="52" t="str">
        <f aca="false">CONCATENATE(A320," - ",B320)</f>
        <v>YP - Comp. Pack., glass receptac. in steel cr</v>
      </c>
      <c r="F320" s="75" t="str">
        <f aca="false">IFERROR(VLOOKUP(ROWS($F$3:F320),$C$3:$D$380,2,FALSE()),"")</f>
        <v/>
      </c>
    </row>
    <row r="321" customFormat="false" ht="12.5" hidden="false" customHeight="false" outlineLevel="0" collapsed="false">
      <c r="A321" s="72" t="s">
        <v>868</v>
      </c>
      <c r="B321" s="76" t="s">
        <v>869</v>
      </c>
      <c r="C321" s="72" t="n">
        <f aca="false">IF(ISNUMBER(SEARCH(MODELO!$D$16,UN!D321)),MAX(UN!$C$2:C320)+1,0)</f>
        <v>0</v>
      </c>
      <c r="D321" s="52" t="str">
        <f aca="false">CONCATENATE(A321," - ",B321)</f>
        <v>YQ - Comp. Pack., glass recept. in al</v>
      </c>
      <c r="F321" s="75" t="str">
        <f aca="false">IFERROR(VLOOKUP(ROWS($F$3:F321),$C$3:$D$380,2,FALSE()),"")</f>
        <v/>
      </c>
    </row>
    <row r="322" customFormat="false" ht="12.5" hidden="false" customHeight="false" outlineLevel="0" collapsed="false">
      <c r="A322" s="72" t="s">
        <v>870</v>
      </c>
      <c r="B322" s="76" t="s">
        <v>871</v>
      </c>
      <c r="C322" s="72" t="n">
        <f aca="false">IF(ISNUMBER(SEARCH(MODELO!$D$16,UN!D322)),MAX(UN!$C$2:C321)+1,0)</f>
        <v>0</v>
      </c>
      <c r="D322" s="52" t="str">
        <f aca="false">CONCATENATE(A322," - ",B322)</f>
        <v>YR - Composite packaging, glass recept. in al</v>
      </c>
      <c r="F322" s="75" t="str">
        <f aca="false">IFERROR(VLOOKUP(ROWS($F$3:F322),$C$3:$D$380,2,FALSE()),"")</f>
        <v/>
      </c>
    </row>
    <row r="323" customFormat="false" ht="12.5" hidden="false" customHeight="false" outlineLevel="0" collapsed="false">
      <c r="A323" s="72" t="s">
        <v>872</v>
      </c>
      <c r="B323" s="76" t="s">
        <v>873</v>
      </c>
      <c r="C323" s="72" t="n">
        <f aca="false">IF(ISNUMBER(SEARCH(MODELO!$D$16,UN!D323)),MAX(UN!$C$2:C322)+1,0)</f>
        <v>0</v>
      </c>
      <c r="D323" s="52" t="str">
        <f aca="false">CONCATENATE(A323," - ",B323)</f>
        <v>YS - Composite packag., glass receptacle in w</v>
      </c>
      <c r="F323" s="75" t="str">
        <f aca="false">IFERROR(VLOOKUP(ROWS($F$3:F323),$C$3:$D$380,2,FALSE()),"")</f>
        <v/>
      </c>
    </row>
    <row r="324" customFormat="false" ht="12.5" hidden="false" customHeight="false" outlineLevel="0" collapsed="false">
      <c r="A324" s="72" t="s">
        <v>874</v>
      </c>
      <c r="B324" s="76" t="s">
        <v>875</v>
      </c>
      <c r="C324" s="72" t="n">
        <f aca="false">IF(ISNUMBER(SEARCH(MODELO!$D$16,UN!D324)),MAX(UN!$C$2:C323)+1,0)</f>
        <v>0</v>
      </c>
      <c r="D324" s="52" t="str">
        <f aca="false">CONCATENATE(A324," - ",B324)</f>
        <v>YT - Comp. Pack., glass receptacle in plywood</v>
      </c>
      <c r="F324" s="75" t="str">
        <f aca="false">IFERROR(VLOOKUP(ROWS($F$3:F324),$C$3:$D$380,2,FALSE()),"")</f>
        <v/>
      </c>
    </row>
    <row r="325" customFormat="false" ht="12.5" hidden="false" customHeight="false" outlineLevel="0" collapsed="false">
      <c r="A325" s="72" t="s">
        <v>876</v>
      </c>
      <c r="B325" s="76" t="s">
        <v>877</v>
      </c>
      <c r="C325" s="72" t="n">
        <f aca="false">IF(ISNUMBER(SEARCH(MODELO!$D$16,UN!D325)),MAX(UN!$C$2:C324)+1,0)</f>
        <v>0</v>
      </c>
      <c r="D325" s="52" t="str">
        <f aca="false">CONCATENATE(A325," - ",B325)</f>
        <v>YV - Comp. Pack., glass receptac. in wickerwo</v>
      </c>
      <c r="F325" s="75" t="str">
        <f aca="false">IFERROR(VLOOKUP(ROWS($F$3:F325),$C$3:$D$380,2,FALSE()),"")</f>
        <v/>
      </c>
    </row>
    <row r="326" customFormat="false" ht="12.5" hidden="false" customHeight="false" outlineLevel="0" collapsed="false">
      <c r="A326" s="72" t="s">
        <v>862</v>
      </c>
      <c r="B326" s="76" t="s">
        <v>878</v>
      </c>
      <c r="C326" s="72" t="n">
        <f aca="false">IF(ISNUMBER(SEARCH(MODELO!$D$16,UN!D326)),MAX(UN!$C$2:C325)+1,0)</f>
        <v>0</v>
      </c>
      <c r="D326" s="52" t="str">
        <f aca="false">CONCATENATE(A326," - ",B326)</f>
        <v>YM - Composite packagins, glass recept. in fi</v>
      </c>
      <c r="F326" s="75" t="str">
        <f aca="false">IFERROR(VLOOKUP(ROWS($F$3:F326),$C$3:$D$380,2,FALSE()),"")</f>
        <v/>
      </c>
    </row>
    <row r="327" customFormat="false" ht="12.5" hidden="false" customHeight="false" outlineLevel="0" collapsed="false">
      <c r="A327" s="72" t="s">
        <v>879</v>
      </c>
      <c r="B327" s="76" t="s">
        <v>880</v>
      </c>
      <c r="C327" s="72" t="n">
        <f aca="false">IF(ISNUMBER(SEARCH(MODELO!$D$16,UN!D327)),MAX(UN!$C$2:C326)+1,0)</f>
        <v>0</v>
      </c>
      <c r="D327" s="52" t="str">
        <f aca="false">CONCATENATE(A327," - ",B327)</f>
        <v>YX - Comp. Pack., glass receptacle in fibrebo</v>
      </c>
      <c r="F327" s="75" t="str">
        <f aca="false">IFERROR(VLOOKUP(ROWS($F$3:F327),$C$3:$D$380,2,FALSE()),"")</f>
        <v/>
      </c>
    </row>
    <row r="328" customFormat="false" ht="12.5" hidden="false" customHeight="false" outlineLevel="0" collapsed="false">
      <c r="A328" s="72" t="s">
        <v>881</v>
      </c>
      <c r="B328" s="76" t="s">
        <v>882</v>
      </c>
      <c r="C328" s="72" t="n">
        <f aca="false">IF(ISNUMBER(SEARCH(MODELO!$D$16,UN!D328)),MAX(UN!$C$2:C327)+1,0)</f>
        <v>0</v>
      </c>
      <c r="D328" s="52" t="str">
        <f aca="false">CONCATENATE(A328," - ",B328)</f>
        <v>YY - Comp. Pack., glass recept. in expand. pl</v>
      </c>
      <c r="F328" s="75" t="str">
        <f aca="false">IFERROR(VLOOKUP(ROWS($F$3:F328),$C$3:$D$380,2,FALSE()),"")</f>
        <v/>
      </c>
    </row>
    <row r="329" customFormat="false" ht="12.5" hidden="false" customHeight="false" outlineLevel="0" collapsed="false">
      <c r="A329" s="72" t="s">
        <v>883</v>
      </c>
      <c r="B329" s="76" t="s">
        <v>884</v>
      </c>
      <c r="C329" s="72" t="n">
        <f aca="false">IF(ISNUMBER(SEARCH(MODELO!$D$16,UN!D329)),MAX(UN!$C$2:C328)+1,0)</f>
        <v>0</v>
      </c>
      <c r="D329" s="52" t="str">
        <f aca="false">CONCATENATE(A329," - ",B329)</f>
        <v>YZ - Comp. Pack., glass receptac. in solid pl</v>
      </c>
      <c r="F329" s="75" t="str">
        <f aca="false">IFERROR(VLOOKUP(ROWS($F$3:F329),$C$3:$D$380,2,FALSE()),"")</f>
        <v/>
      </c>
    </row>
    <row r="330" customFormat="false" ht="12.5" hidden="false" customHeight="false" outlineLevel="0" collapsed="false">
      <c r="A330" s="72" t="s">
        <v>885</v>
      </c>
      <c r="B330" s="76" t="s">
        <v>886</v>
      </c>
      <c r="C330" s="72" t="n">
        <f aca="false">IF(ISNUMBER(SEARCH(MODELO!$D$16,UN!D330)),MAX(UN!$C$2:C329)+1,0)</f>
        <v>0</v>
      </c>
      <c r="D330" s="52" t="str">
        <f aca="false">CONCATENATE(A330," - ",B330)</f>
        <v>ZA - Intermediate bulk container, paper, mult</v>
      </c>
      <c r="F330" s="75" t="str">
        <f aca="false">IFERROR(VLOOKUP(ROWS($F$3:F330),$C$3:$D$380,2,FALSE()),"")</f>
        <v/>
      </c>
    </row>
    <row r="331" customFormat="false" ht="12.5" hidden="false" customHeight="false" outlineLevel="0" collapsed="false">
      <c r="A331" s="72" t="s">
        <v>887</v>
      </c>
      <c r="B331" s="76" t="s">
        <v>888</v>
      </c>
      <c r="C331" s="72" t="n">
        <f aca="false">IF(ISNUMBER(SEARCH(MODELO!$D$16,UN!D331)),MAX(UN!$C$2:C330)+1,0)</f>
        <v>0</v>
      </c>
      <c r="D331" s="52" t="str">
        <f aca="false">CONCATENATE(A331," - ",B331)</f>
        <v>ZB - Bag, large</v>
      </c>
      <c r="F331" s="75" t="str">
        <f aca="false">IFERROR(VLOOKUP(ROWS($F$3:F331),$C$3:$D$380,2,FALSE()),"")</f>
        <v/>
      </c>
    </row>
    <row r="332" customFormat="false" ht="12.5" hidden="false" customHeight="false" outlineLevel="0" collapsed="false">
      <c r="A332" s="72" t="s">
        <v>889</v>
      </c>
      <c r="B332" s="76" t="s">
        <v>890</v>
      </c>
      <c r="C332" s="72" t="n">
        <f aca="false">IF(ISNUMBER(SEARCH(MODELO!$D$16,UN!D332)),MAX(UN!$C$2:C331)+1,0)</f>
        <v>0</v>
      </c>
      <c r="D332" s="52" t="str">
        <f aca="false">CONCATENATE(A332," - ",B332)</f>
        <v>ZC - IBC, paper, multi-wall, water resistant</v>
      </c>
      <c r="F332" s="75" t="str">
        <f aca="false">IFERROR(VLOOKUP(ROWS($F$3:F332),$C$3:$D$380,2,FALSE()),"")</f>
        <v/>
      </c>
    </row>
    <row r="333" customFormat="false" ht="12.5" hidden="false" customHeight="false" outlineLevel="0" collapsed="false">
      <c r="A333" s="72" t="s">
        <v>891</v>
      </c>
      <c r="B333" s="76" t="s">
        <v>892</v>
      </c>
      <c r="C333" s="72" t="n">
        <f aca="false">IF(ISNUMBER(SEARCH(MODELO!$D$16,UN!D333)),MAX(UN!$C$2:C332)+1,0)</f>
        <v>0</v>
      </c>
      <c r="D333" s="52" t="str">
        <f aca="false">CONCATENATE(A333," - ",B333)</f>
        <v>ZD - IBC, rigid plastic, with struct. Equip.,</v>
      </c>
      <c r="F333" s="75" t="str">
        <f aca="false">IFERROR(VLOOKUP(ROWS($F$3:F333),$C$3:$D$380,2,FALSE()),"")</f>
        <v/>
      </c>
    </row>
    <row r="334" customFormat="false" ht="12.5" hidden="false" customHeight="false" outlineLevel="0" collapsed="false">
      <c r="A334" s="72" t="s">
        <v>893</v>
      </c>
      <c r="B334" s="76" t="s">
        <v>894</v>
      </c>
      <c r="C334" s="72" t="n">
        <f aca="false">IF(ISNUMBER(SEARCH(MODELO!$D$16,UN!D334)),MAX(UN!$C$2:C333)+1,0)</f>
        <v>0</v>
      </c>
      <c r="D334" s="52" t="str">
        <f aca="false">CONCATENATE(A334," - ",B334)</f>
        <v>ZF - IBC, rigid plastic, freestanding, solids</v>
      </c>
      <c r="F334" s="75" t="str">
        <f aca="false">IFERROR(VLOOKUP(ROWS($F$3:F334),$C$3:$D$380,2,FALSE()),"")</f>
        <v/>
      </c>
    </row>
    <row r="335" customFormat="false" ht="12.5" hidden="false" customHeight="false" outlineLevel="0" collapsed="false">
      <c r="A335" s="72" t="s">
        <v>895</v>
      </c>
      <c r="B335" s="76" t="s">
        <v>892</v>
      </c>
      <c r="C335" s="72" t="n">
        <f aca="false">IF(ISNUMBER(SEARCH(MODELO!$D$16,UN!D335)),MAX(UN!$C$2:C334)+1,0)</f>
        <v>0</v>
      </c>
      <c r="D335" s="52" t="str">
        <f aca="false">CONCATENATE(A335," - ",B335)</f>
        <v>ZG - IBC, rigid plastic, with struct. Equip.,</v>
      </c>
      <c r="F335" s="75" t="str">
        <f aca="false">IFERROR(VLOOKUP(ROWS($F$3:F335),$C$3:$D$380,2,FALSE()),"")</f>
        <v/>
      </c>
    </row>
    <row r="336" customFormat="false" ht="12.5" hidden="false" customHeight="false" outlineLevel="0" collapsed="false">
      <c r="A336" s="72" t="s">
        <v>896</v>
      </c>
      <c r="B336" s="76" t="s">
        <v>897</v>
      </c>
      <c r="C336" s="72" t="n">
        <f aca="false">IF(ISNUMBER(SEARCH(MODELO!$D$16,UN!D336)),MAX(UN!$C$2:C335)+1,0)</f>
        <v>0</v>
      </c>
      <c r="D336" s="52" t="str">
        <f aca="false">CONCATENATE(A336," - ",B336)</f>
        <v>ZH - IBC, rigid plastic, freestanding, pressu</v>
      </c>
      <c r="F336" s="75" t="str">
        <f aca="false">IFERROR(VLOOKUP(ROWS($F$3:F336),$C$3:$D$380,2,FALSE()),"")</f>
        <v/>
      </c>
    </row>
    <row r="337" customFormat="false" ht="12.5" hidden="false" customHeight="false" outlineLevel="0" collapsed="false">
      <c r="A337" s="72" t="s">
        <v>898</v>
      </c>
      <c r="B337" s="76" t="s">
        <v>899</v>
      </c>
      <c r="C337" s="72" t="n">
        <f aca="false">IF(ISNUMBER(SEARCH(MODELO!$D$16,UN!D337)),MAX(UN!$C$2:C336)+1,0)</f>
        <v>0</v>
      </c>
      <c r="D337" s="52" t="str">
        <f aca="false">CONCATENATE(A337," - ",B337)</f>
        <v>ZJ - IBC, rigid palstic, with struct. Equip.,</v>
      </c>
      <c r="F337" s="75" t="str">
        <f aca="false">IFERROR(VLOOKUP(ROWS($F$3:F337),$C$3:$D$380,2,FALSE()),"")</f>
        <v/>
      </c>
    </row>
    <row r="338" customFormat="false" ht="12.5" hidden="false" customHeight="false" outlineLevel="0" collapsed="false">
      <c r="A338" s="72" t="s">
        <v>900</v>
      </c>
      <c r="B338" s="76" t="s">
        <v>901</v>
      </c>
      <c r="C338" s="72" t="n">
        <f aca="false">IF(ISNUMBER(SEARCH(MODELO!$D$16,UN!D338)),MAX(UN!$C$2:C337)+1,0)</f>
        <v>0</v>
      </c>
      <c r="D338" s="52" t="str">
        <f aca="false">CONCATENATE(A338," - ",B338)</f>
        <v>ZK - IBC, rigid plastic, freestanding, liquid</v>
      </c>
      <c r="F338" s="75" t="str">
        <f aca="false">IFERROR(VLOOKUP(ROWS($F$3:F338),$C$3:$D$380,2,FALSE()),"")</f>
        <v/>
      </c>
    </row>
    <row r="339" customFormat="false" ht="12.5" hidden="false" customHeight="false" outlineLevel="0" collapsed="false">
      <c r="A339" s="72" t="s">
        <v>902</v>
      </c>
      <c r="B339" s="76" t="s">
        <v>903</v>
      </c>
      <c r="C339" s="72" t="n">
        <f aca="false">IF(ISNUMBER(SEARCH(MODELO!$D$16,UN!D339)),MAX(UN!$C$2:C338)+1,0)</f>
        <v>0</v>
      </c>
      <c r="D339" s="52" t="str">
        <f aca="false">CONCATENATE(A339," - ",B339)</f>
        <v>ZL - IBC, composite, rigid plastic, solids</v>
      </c>
      <c r="F339" s="75" t="str">
        <f aca="false">IFERROR(VLOOKUP(ROWS($F$3:F339),$C$3:$D$380,2,FALSE()),"")</f>
        <v/>
      </c>
    </row>
    <row r="340" customFormat="false" ht="12.5" hidden="false" customHeight="false" outlineLevel="0" collapsed="false">
      <c r="A340" s="72" t="s">
        <v>904</v>
      </c>
      <c r="B340" s="76" t="s">
        <v>905</v>
      </c>
      <c r="C340" s="72" t="n">
        <f aca="false">IF(ISNUMBER(SEARCH(MODELO!$D$16,UN!D340)),MAX(UN!$C$2:C339)+1,0)</f>
        <v>0</v>
      </c>
      <c r="D340" s="52" t="str">
        <f aca="false">CONCATENATE(A340," - ",B340)</f>
        <v>ZM - IBC, composite, flexible plastics, solids</v>
      </c>
      <c r="F340" s="75" t="str">
        <f aca="false">IFERROR(VLOOKUP(ROWS($F$3:F340),$C$3:$D$380,2,FALSE()),"")</f>
        <v/>
      </c>
    </row>
    <row r="341" customFormat="false" ht="12.5" hidden="false" customHeight="false" outlineLevel="0" collapsed="false">
      <c r="A341" s="72" t="s">
        <v>906</v>
      </c>
      <c r="B341" s="76" t="s">
        <v>907</v>
      </c>
      <c r="C341" s="72" t="n">
        <f aca="false">IF(ISNUMBER(SEARCH(MODELO!$D$16,UN!D341)),MAX(UN!$C$2:C340)+1,0)</f>
        <v>0</v>
      </c>
      <c r="D341" s="52" t="str">
        <f aca="false">CONCATENATE(A341," - ",B341)</f>
        <v>ZN - IBC, composite, rigid plastic, pressuris</v>
      </c>
      <c r="F341" s="75" t="str">
        <f aca="false">IFERROR(VLOOKUP(ROWS($F$3:F341),$C$3:$D$380,2,FALSE()),"")</f>
        <v/>
      </c>
    </row>
    <row r="342" customFormat="false" ht="12.5" hidden="false" customHeight="false" outlineLevel="0" collapsed="false">
      <c r="A342" s="72" t="s">
        <v>908</v>
      </c>
      <c r="B342" s="76" t="s">
        <v>909</v>
      </c>
      <c r="C342" s="72" t="n">
        <f aca="false">IF(ISNUMBER(SEARCH(MODELO!$D$16,UN!D342)),MAX(UN!$C$2:C341)+1,0)</f>
        <v>0</v>
      </c>
      <c r="D342" s="52" t="str">
        <f aca="false">CONCATENATE(A342," - ",B342)</f>
        <v>ZP - IBC, composite, flexible plastics, pressu</v>
      </c>
      <c r="F342" s="75" t="str">
        <f aca="false">IFERROR(VLOOKUP(ROWS($F$3:F342),$C$3:$D$380,2,FALSE()),"")</f>
        <v/>
      </c>
    </row>
    <row r="343" customFormat="false" ht="12.5" hidden="false" customHeight="false" outlineLevel="0" collapsed="false">
      <c r="A343" s="72" t="s">
        <v>910</v>
      </c>
      <c r="B343" s="76" t="s">
        <v>911</v>
      </c>
      <c r="C343" s="72" t="n">
        <f aca="false">IF(ISNUMBER(SEARCH(MODELO!$D$16,UN!D343)),MAX(UN!$C$2:C342)+1,0)</f>
        <v>0</v>
      </c>
      <c r="D343" s="52" t="str">
        <f aca="false">CONCATENATE(A343," - ",B343)</f>
        <v>ZQ - IBC, composite, rigid plastic, liquids</v>
      </c>
      <c r="F343" s="75" t="str">
        <f aca="false">IFERROR(VLOOKUP(ROWS($F$3:F343),$C$3:$D$380,2,FALSE()),"")</f>
        <v/>
      </c>
    </row>
    <row r="344" customFormat="false" ht="12.5" hidden="false" customHeight="false" outlineLevel="0" collapsed="false">
      <c r="A344" s="72" t="s">
        <v>912</v>
      </c>
      <c r="B344" s="76" t="s">
        <v>913</v>
      </c>
      <c r="C344" s="72" t="n">
        <f aca="false">IF(ISNUMBER(SEARCH(MODELO!$D$16,UN!D344)),MAX(UN!$C$2:C343)+1,0)</f>
        <v>0</v>
      </c>
      <c r="D344" s="52" t="str">
        <f aca="false">CONCATENATE(A344," - ",B344)</f>
        <v>ZR - IBC, composite, flexible plastic, liquid</v>
      </c>
      <c r="F344" s="75" t="str">
        <f aca="false">IFERROR(VLOOKUP(ROWS($F$3:F344),$C$3:$D$380,2,FALSE()),"")</f>
        <v/>
      </c>
    </row>
    <row r="345" customFormat="false" ht="12.5" hidden="false" customHeight="false" outlineLevel="0" collapsed="false">
      <c r="A345" s="72" t="s">
        <v>914</v>
      </c>
      <c r="B345" s="76" t="s">
        <v>915</v>
      </c>
      <c r="C345" s="72" t="n">
        <f aca="false">IF(ISNUMBER(SEARCH(MODELO!$D$16,UN!D345)),MAX(UN!$C$2:C344)+1,0)</f>
        <v>0</v>
      </c>
      <c r="D345" s="52" t="str">
        <f aca="false">CONCATENATE(A345," - ",B345)</f>
        <v>ZS - IBC, composite</v>
      </c>
      <c r="F345" s="75" t="str">
        <f aca="false">IFERROR(VLOOKUP(ROWS($F$3:F345),$C$3:$D$380,2,FALSE()),"")</f>
        <v/>
      </c>
    </row>
    <row r="346" customFormat="false" ht="12.5" hidden="false" customHeight="false" outlineLevel="0" collapsed="false">
      <c r="A346" s="72" t="s">
        <v>916</v>
      </c>
      <c r="B346" s="76" t="s">
        <v>917</v>
      </c>
      <c r="C346" s="72" t="n">
        <f aca="false">IF(ISNUMBER(SEARCH(MODELO!$D$16,UN!D346)),MAX(UN!$C$2:C345)+1,0)</f>
        <v>0</v>
      </c>
      <c r="D346" s="52" t="str">
        <f aca="false">CONCATENATE(A346," - ",B346)</f>
        <v>ZT - IBC, fibleboard</v>
      </c>
      <c r="F346" s="75" t="str">
        <f aca="false">IFERROR(VLOOKUP(ROWS($F$3:F346),$C$3:$D$380,2,FALSE()),"")</f>
        <v/>
      </c>
    </row>
    <row r="347" customFormat="false" ht="12.5" hidden="false" customHeight="false" outlineLevel="0" collapsed="false">
      <c r="A347" s="72" t="s">
        <v>918</v>
      </c>
      <c r="B347" s="76" t="s">
        <v>919</v>
      </c>
      <c r="C347" s="72" t="n">
        <f aca="false">IF(ISNUMBER(SEARCH(MODELO!$D$16,UN!D347)),MAX(UN!$C$2:C346)+1,0)</f>
        <v>0</v>
      </c>
      <c r="D347" s="52" t="str">
        <f aca="false">CONCATENATE(A347," - ",B347)</f>
        <v>ZU - IBC, flexible</v>
      </c>
      <c r="F347" s="75" t="str">
        <f aca="false">IFERROR(VLOOKUP(ROWS($F$3:F347),$C$3:$D$380,2,FALSE()),"")</f>
        <v/>
      </c>
    </row>
    <row r="348" customFormat="false" ht="12.5" hidden="false" customHeight="false" outlineLevel="0" collapsed="false">
      <c r="A348" s="72" t="s">
        <v>920</v>
      </c>
      <c r="B348" s="76" t="s">
        <v>921</v>
      </c>
      <c r="C348" s="72" t="n">
        <f aca="false">IF(ISNUMBER(SEARCH(MODELO!$D$16,UN!D348)),MAX(UN!$C$2:C347)+1,0)</f>
        <v>0</v>
      </c>
      <c r="D348" s="52" t="str">
        <f aca="false">CONCATENATE(A348," - ",B348)</f>
        <v>ZV - IBC, metal, other than steel</v>
      </c>
      <c r="F348" s="75" t="str">
        <f aca="false">IFERROR(VLOOKUP(ROWS($F$3:F348),$C$3:$D$380,2,FALSE()),"")</f>
        <v/>
      </c>
    </row>
    <row r="349" customFormat="false" ht="12.5" hidden="false" customHeight="false" outlineLevel="0" collapsed="false">
      <c r="A349" s="72" t="s">
        <v>922</v>
      </c>
      <c r="B349" s="76" t="s">
        <v>923</v>
      </c>
      <c r="C349" s="72" t="n">
        <f aca="false">IF(ISNUMBER(SEARCH(MODELO!$D$16,UN!D349)),MAX(UN!$C$2:C348)+1,0)</f>
        <v>0</v>
      </c>
      <c r="D349" s="52" t="str">
        <f aca="false">CONCATENATE(A349," - ",B349)</f>
        <v>ZW - IBC, natural wood</v>
      </c>
      <c r="F349" s="75" t="str">
        <f aca="false">IFERROR(VLOOKUP(ROWS($F$3:F349),$C$3:$D$380,2,FALSE()),"")</f>
        <v/>
      </c>
    </row>
    <row r="350" customFormat="false" ht="12.5" hidden="false" customHeight="false" outlineLevel="0" collapsed="false">
      <c r="A350" s="72" t="s">
        <v>924</v>
      </c>
      <c r="B350" s="76" t="s">
        <v>925</v>
      </c>
      <c r="C350" s="72" t="n">
        <f aca="false">IF(ISNUMBER(SEARCH(MODELO!$D$16,UN!D350)),MAX(UN!$C$2:C349)+1,0)</f>
        <v>0</v>
      </c>
      <c r="D350" s="52" t="str">
        <f aca="false">CONCATENATE(A350," - ",B350)</f>
        <v>ZX - IBC, plywood</v>
      </c>
      <c r="F350" s="75" t="str">
        <f aca="false">IFERROR(VLOOKUP(ROWS($F$3:F350),$C$3:$D$380,2,FALSE()),"")</f>
        <v/>
      </c>
    </row>
    <row r="351" customFormat="false" ht="12.5" hidden="false" customHeight="false" outlineLevel="0" collapsed="false">
      <c r="A351" s="72" t="s">
        <v>926</v>
      </c>
      <c r="B351" s="76" t="s">
        <v>927</v>
      </c>
      <c r="C351" s="72" t="n">
        <f aca="false">IF(ISNUMBER(SEARCH(MODELO!$D$16,UN!D351)),MAX(UN!$C$2:C350)+1,0)</f>
        <v>0</v>
      </c>
      <c r="D351" s="52" t="str">
        <f aca="false">CONCATENATE(A351," - ",B351)</f>
        <v>ZY - IBC reconstituted wood</v>
      </c>
      <c r="F351" s="75" t="str">
        <f aca="false">IFERROR(VLOOKUP(ROWS($F$3:F351),$C$3:$D$380,2,FALSE()),"")</f>
        <v/>
      </c>
    </row>
    <row r="352" customFormat="false" ht="12.5" hidden="false" customHeight="false" outlineLevel="0" collapsed="false">
      <c r="A352" s="72" t="s">
        <v>928</v>
      </c>
      <c r="B352" s="76" t="s">
        <v>929</v>
      </c>
      <c r="C352" s="72" t="n">
        <f aca="false">IF(ISNUMBER(SEARCH(MODELO!$D$16,UN!D352)),MAX(UN!$C$2:C351)+1,0)</f>
        <v>0</v>
      </c>
      <c r="D352" s="52" t="str">
        <f aca="false">CONCATENATE(A352," - ",B352)</f>
        <v>ZZ - Mutually defined</v>
      </c>
      <c r="F352" s="75" t="str">
        <f aca="false">IFERROR(VLOOKUP(ROWS($F$3:F352),$C$3:$D$380,2,FALSE()),"")</f>
        <v/>
      </c>
    </row>
    <row r="353" customFormat="false" ht="12.5" hidden="false" customHeight="false" outlineLevel="0" collapsed="false">
      <c r="A353" s="72" t="s">
        <v>930</v>
      </c>
      <c r="B353" s="76" t="s">
        <v>931</v>
      </c>
      <c r="C353" s="72" t="n">
        <f aca="false">IF(ISNUMBER(SEARCH(MODELO!$D$16,UN!D353)),MAX(UN!$C$2:C352)+1,0)</f>
        <v>0</v>
      </c>
      <c r="D353" s="52" t="str">
        <f aca="false">CONCATENATE(A353," - ",B353)</f>
        <v>1A - Drum, steel</v>
      </c>
      <c r="F353" s="75" t="str">
        <f aca="false">IFERROR(VLOOKUP(ROWS($F$3:F353),$C$3:$D$380,2,FALSE()),"")</f>
        <v/>
      </c>
    </row>
    <row r="354" customFormat="false" ht="12.5" hidden="false" customHeight="false" outlineLevel="0" collapsed="false">
      <c r="A354" s="72" t="s">
        <v>932</v>
      </c>
      <c r="B354" s="76" t="s">
        <v>933</v>
      </c>
      <c r="C354" s="72" t="n">
        <f aca="false">IF(ISNUMBER(SEARCH(MODELO!$D$16,UN!D354)),MAX(UN!$C$2:C353)+1,0)</f>
        <v>0</v>
      </c>
      <c r="D354" s="52" t="str">
        <f aca="false">CONCATENATE(A354," - ",B354)</f>
        <v>1B - Drum, aluminium</v>
      </c>
      <c r="F354" s="75" t="str">
        <f aca="false">IFERROR(VLOOKUP(ROWS($F$3:F354),$C$3:$D$380,2,FALSE()),"")</f>
        <v/>
      </c>
    </row>
    <row r="355" customFormat="false" ht="12.5" hidden="false" customHeight="false" outlineLevel="0" collapsed="false">
      <c r="A355" s="72" t="s">
        <v>934</v>
      </c>
      <c r="B355" s="76" t="s">
        <v>935</v>
      </c>
      <c r="C355" s="72" t="n">
        <f aca="false">IF(ISNUMBER(SEARCH(MODELO!$D$16,UN!D355)),MAX(UN!$C$2:C354)+1,0)</f>
        <v>0</v>
      </c>
      <c r="D355" s="52" t="str">
        <f aca="false">CONCATENATE(A355," - ",B355)</f>
        <v>1D - Drum, plywood</v>
      </c>
      <c r="F355" s="75" t="str">
        <f aca="false">IFERROR(VLOOKUP(ROWS($F$3:F355),$C$3:$D$380,2,FALSE()),"")</f>
        <v/>
      </c>
    </row>
    <row r="356" customFormat="false" ht="12.5" hidden="false" customHeight="false" outlineLevel="0" collapsed="false">
      <c r="A356" s="72" t="s">
        <v>936</v>
      </c>
      <c r="B356" s="76" t="s">
        <v>937</v>
      </c>
      <c r="C356" s="72" t="n">
        <f aca="false">IF(ISNUMBER(SEARCH(MODELO!$D$16,UN!D356)),MAX(UN!$C$2:C355)+1,0)</f>
        <v>0</v>
      </c>
      <c r="D356" s="52" t="str">
        <f aca="false">CONCATENATE(A356," - ",B356)</f>
        <v>1F - Container, flexible</v>
      </c>
      <c r="F356" s="75" t="str">
        <f aca="false">IFERROR(VLOOKUP(ROWS($F$3:F356),$C$3:$D$380,2,FALSE()),"")</f>
        <v/>
      </c>
    </row>
    <row r="357" customFormat="false" ht="12.5" hidden="false" customHeight="false" outlineLevel="0" collapsed="false">
      <c r="A357" s="72" t="s">
        <v>938</v>
      </c>
      <c r="B357" s="76" t="s">
        <v>939</v>
      </c>
      <c r="C357" s="72" t="n">
        <f aca="false">IF(ISNUMBER(SEARCH(MODELO!$D$16,UN!D357)),MAX(UN!$C$2:C356)+1,0)</f>
        <v>0</v>
      </c>
      <c r="D357" s="52" t="str">
        <f aca="false">CONCATENATE(A357," - ",B357)</f>
        <v>1G - Drum, fibre</v>
      </c>
      <c r="F357" s="75" t="str">
        <f aca="false">IFERROR(VLOOKUP(ROWS($F$3:F357),$C$3:$D$380,2,FALSE()),"")</f>
        <v/>
      </c>
    </row>
    <row r="358" customFormat="false" ht="12.5" hidden="false" customHeight="false" outlineLevel="0" collapsed="false">
      <c r="A358" s="72" t="s">
        <v>940</v>
      </c>
      <c r="B358" s="76" t="s">
        <v>941</v>
      </c>
      <c r="C358" s="72" t="n">
        <f aca="false">IF(ISNUMBER(SEARCH(MODELO!$D$16,UN!D358)),MAX(UN!$C$2:C357)+1,0)</f>
        <v>0</v>
      </c>
      <c r="D358" s="52" t="str">
        <f aca="false">CONCATENATE(A358," - ",B358)</f>
        <v>1W - Drum, wooden</v>
      </c>
      <c r="F358" s="75" t="str">
        <f aca="false">IFERROR(VLOOKUP(ROWS($F$3:F358),$C$3:$D$380,2,FALSE()),"")</f>
        <v/>
      </c>
    </row>
    <row r="359" customFormat="false" ht="12.5" hidden="false" customHeight="false" outlineLevel="0" collapsed="false">
      <c r="A359" s="72" t="s">
        <v>942</v>
      </c>
      <c r="B359" s="76" t="s">
        <v>943</v>
      </c>
      <c r="C359" s="72" t="n">
        <f aca="false">IF(ISNUMBER(SEARCH(MODELO!$D$16,UN!D359)),MAX(UN!$C$2:C358)+1,0)</f>
        <v>0</v>
      </c>
      <c r="D359" s="52" t="str">
        <f aca="false">CONCATENATE(A359," - ",B359)</f>
        <v>2C - Barrel, wooden</v>
      </c>
      <c r="F359" s="75" t="str">
        <f aca="false">IFERROR(VLOOKUP(ROWS($F$3:F359),$C$3:$D$380,2,FALSE()),"")</f>
        <v/>
      </c>
    </row>
    <row r="360" customFormat="false" ht="12.5" hidden="false" customHeight="false" outlineLevel="0" collapsed="false">
      <c r="A360" s="72" t="s">
        <v>944</v>
      </c>
      <c r="B360" s="76" t="s">
        <v>945</v>
      </c>
      <c r="C360" s="72" t="n">
        <f aca="false">IF(ISNUMBER(SEARCH(MODELO!$D$16,UN!D360)),MAX(UN!$C$2:C359)+1,0)</f>
        <v>0</v>
      </c>
      <c r="D360" s="52" t="str">
        <f aca="false">CONCATENATE(A360," - ",B360)</f>
        <v>3A - Jerrican, steel</v>
      </c>
      <c r="F360" s="75" t="str">
        <f aca="false">IFERROR(VLOOKUP(ROWS($F$3:F360),$C$3:$D$380,2,FALSE()),"")</f>
        <v/>
      </c>
    </row>
    <row r="361" customFormat="false" ht="12.5" hidden="false" customHeight="false" outlineLevel="0" collapsed="false">
      <c r="A361" s="72" t="s">
        <v>946</v>
      </c>
      <c r="B361" s="76" t="s">
        <v>947</v>
      </c>
      <c r="C361" s="72" t="n">
        <f aca="false">IF(ISNUMBER(SEARCH(MODELO!$D$16,UN!D361)),MAX(UN!$C$2:C360)+1,0)</f>
        <v>0</v>
      </c>
      <c r="D361" s="52" t="str">
        <f aca="false">CONCATENATE(A361," - ",B361)</f>
        <v>3H - Jerrican, plastic</v>
      </c>
      <c r="F361" s="75" t="str">
        <f aca="false">IFERROR(VLOOKUP(ROWS($F$3:F361),$C$3:$D$380,2,FALSE()),"")</f>
        <v/>
      </c>
    </row>
    <row r="362" customFormat="false" ht="12.5" hidden="false" customHeight="false" outlineLevel="0" collapsed="false">
      <c r="A362" s="72" t="s">
        <v>948</v>
      </c>
      <c r="B362" s="76" t="s">
        <v>949</v>
      </c>
      <c r="C362" s="72" t="n">
        <f aca="false">IF(ISNUMBER(SEARCH(MODELO!$D$16,UN!D362)),MAX(UN!$C$2:C361)+1,0)</f>
        <v>0</v>
      </c>
      <c r="D362" s="52" t="str">
        <f aca="false">CONCATENATE(A362," - ",B362)</f>
        <v>4A - Box, steel</v>
      </c>
      <c r="F362" s="75" t="str">
        <f aca="false">IFERROR(VLOOKUP(ROWS($F$3:F362),$C$3:$D$380,2,FALSE()),"")</f>
        <v/>
      </c>
    </row>
    <row r="363" customFormat="false" ht="12.5" hidden="false" customHeight="false" outlineLevel="0" collapsed="false">
      <c r="A363" s="72" t="s">
        <v>950</v>
      </c>
      <c r="B363" s="76" t="s">
        <v>951</v>
      </c>
      <c r="C363" s="72" t="n">
        <f aca="false">IF(ISNUMBER(SEARCH(MODELO!$D$16,UN!D363)),MAX(UN!$C$2:C362)+1,0)</f>
        <v>0</v>
      </c>
      <c r="D363" s="52" t="str">
        <f aca="false">CONCATENATE(A363," - ",B363)</f>
        <v>4B - Box, aluminium</v>
      </c>
      <c r="F363" s="75" t="str">
        <f aca="false">IFERROR(VLOOKUP(ROWS($F$3:F363),$C$3:$D$380,2,FALSE()),"")</f>
        <v/>
      </c>
    </row>
    <row r="364" customFormat="false" ht="12.5" hidden="false" customHeight="false" outlineLevel="0" collapsed="false">
      <c r="A364" s="72" t="s">
        <v>952</v>
      </c>
      <c r="B364" s="76" t="s">
        <v>953</v>
      </c>
      <c r="C364" s="72" t="n">
        <f aca="false">IF(ISNUMBER(SEARCH(MODELO!$D$16,UN!D364)),MAX(UN!$C$2:C363)+1,0)</f>
        <v>0</v>
      </c>
      <c r="D364" s="52" t="str">
        <f aca="false">CONCATENATE(A364," - ",B364)</f>
        <v>4C - Box, natural wood</v>
      </c>
      <c r="F364" s="75" t="str">
        <f aca="false">IFERROR(VLOOKUP(ROWS($F$3:F364),$C$3:$D$380,2,FALSE()),"")</f>
        <v/>
      </c>
    </row>
    <row r="365" customFormat="false" ht="12.5" hidden="false" customHeight="false" outlineLevel="0" collapsed="false">
      <c r="A365" s="72" t="s">
        <v>954</v>
      </c>
      <c r="B365" s="76" t="s">
        <v>955</v>
      </c>
      <c r="C365" s="72" t="n">
        <f aca="false">IF(ISNUMBER(SEARCH(MODELO!$D$16,UN!D365)),MAX(UN!$C$2:C364)+1,0)</f>
        <v>0</v>
      </c>
      <c r="D365" s="52" t="str">
        <f aca="false">CONCATENATE(A365," - ",B365)</f>
        <v>4D - Box, plywood</v>
      </c>
      <c r="F365" s="75" t="str">
        <f aca="false">IFERROR(VLOOKUP(ROWS($F$3:F365),$C$3:$D$380,2,FALSE()),"")</f>
        <v/>
      </c>
    </row>
    <row r="366" customFormat="false" ht="12.5" hidden="false" customHeight="false" outlineLevel="0" collapsed="false">
      <c r="A366" s="72" t="s">
        <v>956</v>
      </c>
      <c r="B366" s="76" t="s">
        <v>957</v>
      </c>
      <c r="C366" s="72" t="n">
        <f aca="false">IF(ISNUMBER(SEARCH(MODELO!$D$16,UN!D366)),MAX(UN!$C$2:C365)+1,0)</f>
        <v>0</v>
      </c>
      <c r="D366" s="52" t="str">
        <f aca="false">CONCATENATE(A366," - ",B366)</f>
        <v>4F - Box, reconstituted wood</v>
      </c>
      <c r="F366" s="75" t="str">
        <f aca="false">IFERROR(VLOOKUP(ROWS($F$3:F366),$C$3:$D$380,2,FALSE()),"")</f>
        <v/>
      </c>
    </row>
    <row r="367" customFormat="false" ht="12.5" hidden="false" customHeight="false" outlineLevel="0" collapsed="false">
      <c r="A367" s="72" t="s">
        <v>958</v>
      </c>
      <c r="B367" s="76" t="s">
        <v>959</v>
      </c>
      <c r="C367" s="72" t="n">
        <f aca="false">IF(ISNUMBER(SEARCH(MODELO!$D$16,UN!D367)),MAX(UN!$C$2:C366)+1,0)</f>
        <v>0</v>
      </c>
      <c r="D367" s="52" t="str">
        <f aca="false">CONCATENATE(A367," - ",B367)</f>
        <v>4G - Box, fibreboard</v>
      </c>
      <c r="F367" s="75" t="str">
        <f aca="false">IFERROR(VLOOKUP(ROWS($F$3:F367),$C$3:$D$380,2,FALSE()),"")</f>
        <v/>
      </c>
    </row>
    <row r="368" customFormat="false" ht="12.5" hidden="false" customHeight="false" outlineLevel="0" collapsed="false">
      <c r="A368" s="72" t="s">
        <v>960</v>
      </c>
      <c r="B368" s="76" t="s">
        <v>961</v>
      </c>
      <c r="C368" s="72" t="n">
        <f aca="false">IF(ISNUMBER(SEARCH(MODELO!$D$16,UN!D368)),MAX(UN!$C$2:C367)+1,0)</f>
        <v>0</v>
      </c>
      <c r="D368" s="52" t="str">
        <f aca="false">CONCATENATE(A368," - ",B368)</f>
        <v>4H - Box, plastic</v>
      </c>
      <c r="F368" s="75" t="str">
        <f aca="false">IFERROR(VLOOKUP(ROWS($F$3:F368),$C$3:$D$380,2,FALSE()),"")</f>
        <v/>
      </c>
    </row>
    <row r="369" customFormat="false" ht="12.5" hidden="false" customHeight="false" outlineLevel="0" collapsed="false">
      <c r="A369" s="79" t="n">
        <v>43</v>
      </c>
      <c r="B369" s="76" t="s">
        <v>962</v>
      </c>
      <c r="C369" s="72" t="n">
        <f aca="false">IF(ISNUMBER(SEARCH(MODELO!$D$16,UN!D369)),MAX(UN!$C$2:C368)+1,0)</f>
        <v>0</v>
      </c>
      <c r="D369" s="52" t="str">
        <f aca="false">CONCATENATE(A369," - ",B369)</f>
        <v>43 - Bag, super bulk</v>
      </c>
      <c r="F369" s="75" t="str">
        <f aca="false">IFERROR(VLOOKUP(ROWS($F$3:F369),$C$3:$D$380,2,FALSE()),"")</f>
        <v/>
      </c>
    </row>
    <row r="370" customFormat="false" ht="12.5" hidden="false" customHeight="false" outlineLevel="0" collapsed="false">
      <c r="A370" s="79" t="s">
        <v>963</v>
      </c>
      <c r="B370" s="76" t="s">
        <v>964</v>
      </c>
      <c r="C370" s="72" t="n">
        <f aca="false">IF(ISNUMBER(SEARCH(MODELO!$D$16,UN!D370)),MAX(UN!$C$2:C369)+1,0)</f>
        <v>0</v>
      </c>
      <c r="D370" s="52" t="str">
        <f aca="false">CONCATENATE(A370," - ",B370)</f>
        <v>44 - Bag, polybag</v>
      </c>
      <c r="F370" s="75" t="str">
        <f aca="false">IFERROR(VLOOKUP(ROWS($F$3:F370),$C$3:$D$380,2,FALSE()),"")</f>
        <v/>
      </c>
    </row>
    <row r="371" customFormat="false" ht="12.5" hidden="false" customHeight="false" outlineLevel="0" collapsed="false">
      <c r="A371" s="72" t="s">
        <v>965</v>
      </c>
      <c r="B371" s="76" t="s">
        <v>966</v>
      </c>
      <c r="C371" s="72" t="n">
        <f aca="false">IF(ISNUMBER(SEARCH(MODELO!$D$16,UN!D371)),MAX(UN!$C$2:C370)+1,0)</f>
        <v>0</v>
      </c>
      <c r="D371" s="52" t="str">
        <f aca="false">CONCATENATE(A371," - ",B371)</f>
        <v>5H - Bag, woven plastic</v>
      </c>
      <c r="F371" s="75" t="str">
        <f aca="false">IFERROR(VLOOKUP(ROWS($F$3:F371),$C$3:$D$380,2,FALSE()),"")</f>
        <v/>
      </c>
    </row>
    <row r="372" customFormat="false" ht="12.5" hidden="false" customHeight="false" outlineLevel="0" collapsed="false">
      <c r="A372" s="72" t="s">
        <v>967</v>
      </c>
      <c r="B372" s="76" t="s">
        <v>968</v>
      </c>
      <c r="C372" s="72" t="n">
        <f aca="false">IF(ISNUMBER(SEARCH(MODELO!$D$16,UN!D372)),MAX(UN!$C$2:C371)+1,0)</f>
        <v>0</v>
      </c>
      <c r="D372" s="52" t="str">
        <f aca="false">CONCATENATE(A372," - ",B372)</f>
        <v>5L - Bag, textile</v>
      </c>
      <c r="F372" s="75" t="str">
        <f aca="false">IFERROR(VLOOKUP(ROWS($F$3:F372),$C$3:$D$380,2,FALSE()),"")</f>
        <v/>
      </c>
    </row>
    <row r="373" customFormat="false" ht="12.5" hidden="false" customHeight="false" outlineLevel="0" collapsed="false">
      <c r="A373" s="72" t="s">
        <v>969</v>
      </c>
      <c r="B373" s="76" t="s">
        <v>970</v>
      </c>
      <c r="C373" s="72" t="n">
        <f aca="false">IF(ISNUMBER(SEARCH(MODELO!$D$16,UN!D373)),MAX(UN!$C$2:C372)+1,0)</f>
        <v>0</v>
      </c>
      <c r="D373" s="52" t="str">
        <f aca="false">CONCATENATE(A373," - ",B373)</f>
        <v>5M - Bag, paper</v>
      </c>
      <c r="F373" s="75" t="str">
        <f aca="false">IFERROR(VLOOKUP(ROWS($F$3:F373),$C$3:$D$380,2,FALSE()),"")</f>
        <v/>
      </c>
    </row>
    <row r="374" customFormat="false" ht="12.5" hidden="false" customHeight="false" outlineLevel="0" collapsed="false">
      <c r="A374" s="72" t="s">
        <v>971</v>
      </c>
      <c r="B374" s="76" t="s">
        <v>972</v>
      </c>
      <c r="C374" s="72" t="n">
        <f aca="false">IF(ISNUMBER(SEARCH(MODELO!$D$16,UN!D374)),MAX(UN!$C$2:C373)+1,0)</f>
        <v>0</v>
      </c>
      <c r="D374" s="52" t="str">
        <f aca="false">CONCATENATE(A374," - ",B374)</f>
        <v>6H - Composite packaging, plastic receptacle</v>
      </c>
      <c r="F374" s="75" t="str">
        <f aca="false">IFERROR(VLOOKUP(ROWS($F$3:F374),$C$3:$D$380,2,FALSE()),"")</f>
        <v/>
      </c>
    </row>
    <row r="375" customFormat="false" ht="12.5" hidden="false" customHeight="false" outlineLevel="0" collapsed="false">
      <c r="A375" s="72" t="s">
        <v>973</v>
      </c>
      <c r="B375" s="76" t="s">
        <v>974</v>
      </c>
      <c r="C375" s="72" t="n">
        <f aca="false">IF(ISNUMBER(SEARCH(MODELO!$D$16,UN!D375)),MAX(UN!$C$2:C374)+1,0)</f>
        <v>0</v>
      </c>
      <c r="D375" s="52" t="str">
        <f aca="false">CONCATENATE(A375," - ",B375)</f>
        <v>6P - Composite packaging, glass receptacle</v>
      </c>
      <c r="F375" s="75" t="str">
        <f aca="false">IFERROR(VLOOKUP(ROWS($F$3:F375),$C$3:$D$380,2,FALSE()),"")</f>
        <v/>
      </c>
    </row>
    <row r="376" customFormat="false" ht="12.5" hidden="false" customHeight="false" outlineLevel="0" collapsed="false">
      <c r="A376" s="72" t="s">
        <v>975</v>
      </c>
      <c r="B376" s="76" t="s">
        <v>976</v>
      </c>
      <c r="C376" s="72" t="n">
        <f aca="false">IF(ISNUMBER(SEARCH(MODELO!$D$16,UN!D376)),MAX(UN!$C$2:C375)+1,0)</f>
        <v>0</v>
      </c>
      <c r="D376" s="52" t="str">
        <f aca="false">CONCATENATE(A376," - ",B376)</f>
        <v>7A - Case, car</v>
      </c>
      <c r="F376" s="75" t="str">
        <f aca="false">IFERROR(VLOOKUP(ROWS($F$3:F376),$C$3:$D$380,2,FALSE()),"")</f>
        <v/>
      </c>
    </row>
    <row r="377" customFormat="false" ht="12.5" hidden="false" customHeight="false" outlineLevel="0" collapsed="false">
      <c r="A377" s="72" t="s">
        <v>977</v>
      </c>
      <c r="B377" s="76" t="s">
        <v>978</v>
      </c>
      <c r="C377" s="72" t="n">
        <f aca="false">IF(ISNUMBER(SEARCH(MODELO!$D$16,UN!D377)),MAX(UN!$C$2:C376)+1,0)</f>
        <v>0</v>
      </c>
      <c r="D377" s="52" t="str">
        <f aca="false">CONCATENATE(A377," - ",B377)</f>
        <v>7B - Case, wooden</v>
      </c>
      <c r="F377" s="75" t="str">
        <f aca="false">IFERROR(VLOOKUP(ROWS($F$3:F377),$C$3:$D$380,2,FALSE()),"")</f>
        <v/>
      </c>
    </row>
    <row r="378" customFormat="false" ht="12.5" hidden="false" customHeight="false" outlineLevel="0" collapsed="false">
      <c r="A378" s="72" t="s">
        <v>979</v>
      </c>
      <c r="B378" s="76" t="s">
        <v>980</v>
      </c>
      <c r="C378" s="72" t="n">
        <f aca="false">IF(ISNUMBER(SEARCH(MODELO!$D$16,UN!D378)),MAX(UN!$C$2:C377)+1,0)</f>
        <v>0</v>
      </c>
      <c r="D378" s="52" t="str">
        <f aca="false">CONCATENATE(A378," - ",B378)</f>
        <v>8A - Pallet, wooden</v>
      </c>
      <c r="F378" s="75" t="str">
        <f aca="false">IFERROR(VLOOKUP(ROWS($F$3:F378),$C$3:$D$380,2,FALSE()),"")</f>
        <v/>
      </c>
    </row>
    <row r="379" customFormat="false" ht="12.5" hidden="false" customHeight="false" outlineLevel="0" collapsed="false">
      <c r="A379" s="72" t="s">
        <v>981</v>
      </c>
      <c r="B379" s="76" t="s">
        <v>982</v>
      </c>
      <c r="C379" s="72" t="n">
        <f aca="false">IF(ISNUMBER(SEARCH(MODELO!$D$16,UN!D379)),MAX(UN!$C$2:C378)+1,0)</f>
        <v>0</v>
      </c>
      <c r="D379" s="52" t="str">
        <f aca="false">CONCATENATE(A379," - ",B379)</f>
        <v>8B - Crate, wooden</v>
      </c>
      <c r="F379" s="75" t="str">
        <f aca="false">IFERROR(VLOOKUP(ROWS($F$3:F379),$C$3:$D$380,2,FALSE()),"")</f>
        <v/>
      </c>
    </row>
    <row r="380" customFormat="false" ht="13" hidden="false" customHeight="false" outlineLevel="0" collapsed="false">
      <c r="A380" s="80" t="s">
        <v>983</v>
      </c>
      <c r="B380" s="81" t="s">
        <v>984</v>
      </c>
      <c r="C380" s="80" t="n">
        <f aca="false">IF(ISNUMBER(SEARCH(MODELO!$D$16,UN!D380)),MAX(UN!$C$2:C379)+1,0)</f>
        <v>0</v>
      </c>
      <c r="D380" s="82" t="str">
        <f aca="false">CONCATENATE(A380," - ",B380)</f>
        <v>8C - Bundle, wooden</v>
      </c>
      <c r="F380" s="83" t="str">
        <f aca="false">IFERROR(VLOOKUP(ROWS($F$3:F380),$C$3:$D$380,2,FALSE()),"")</f>
        <v/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6875" defaultRowHeight="12.5" zeroHeight="false" outlineLevelRow="0" outlineLevelCol="0"/>
  <cols>
    <col collapsed="false" customWidth="true" hidden="false" outlineLevel="0" max="2" min="2" style="0" width="58.45"/>
    <col collapsed="false" customWidth="true" hidden="false" outlineLevel="0" max="3" min="3" style="0" width="18.54"/>
    <col collapsed="false" customWidth="true" hidden="false" outlineLevel="0" max="4" min="4" style="0" width="63.72"/>
    <col collapsed="false" customWidth="true" hidden="false" outlineLevel="0" max="5" min="5" style="0" width="24.54"/>
    <col collapsed="false" customWidth="true" hidden="false" outlineLevel="0" max="6" min="6" style="0" width="63.72"/>
  </cols>
  <sheetData>
    <row r="1" customFormat="false" ht="13" hidden="false" customHeight="false" outlineLevel="0" collapsed="false">
      <c r="A1" s="65" t="s">
        <v>233</v>
      </c>
      <c r="B1" s="66" t="s">
        <v>985</v>
      </c>
      <c r="C1" s="65" t="s">
        <v>235</v>
      </c>
      <c r="D1" s="67" t="s">
        <v>236</v>
      </c>
      <c r="E1" s="68" t="s">
        <v>237</v>
      </c>
      <c r="F1" s="69" t="s">
        <v>238</v>
      </c>
    </row>
    <row r="2" customFormat="false" ht="13" hidden="false" customHeight="false" outlineLevel="0" collapsed="false">
      <c r="A2" s="70"/>
      <c r="B2" s="71"/>
      <c r="C2" s="70"/>
      <c r="D2" s="73"/>
      <c r="E2" s="74" t="n">
        <f aca="false">COUNTIF($F$3:F500,"?*")</f>
        <v>1</v>
      </c>
      <c r="F2" s="75"/>
    </row>
    <row r="3" customFormat="false" ht="13" hidden="false" customHeight="false" outlineLevel="0" collapsed="false">
      <c r="A3" s="72" t="s">
        <v>986</v>
      </c>
      <c r="B3" s="76" t="s">
        <v>987</v>
      </c>
      <c r="C3" s="72" t="n">
        <f aca="false">IF(ISNUMBER(SEARCH(MODELO!$D$17,IMO!D3)),MAX(IMO!$C2:C$2)+1,0)</f>
        <v>0</v>
      </c>
      <c r="D3" s="52" t="str">
        <f aca="false">CONCATENATE(A3," - ",B3)</f>
        <v>1A1 - Drums/Steel/Non-removable head</v>
      </c>
      <c r="E3" s="84" t="str">
        <f aca="true">OFFSET($F$3,,,COUNTIF($F$3:F500,"?*"))</f>
        <v>31HA1 - Comp. IBC, Steel Outer, Plast. Inner, rigid</v>
      </c>
      <c r="F3" s="75" t="str">
        <f aca="false">IFERROR(VLOOKUP(ROWS($F$3:F3),$C$3:$D$98,2,FALSE()),"")</f>
        <v>31HA1 - Comp. IBC, Steel Outer, Plast. Inner, rigid</v>
      </c>
    </row>
    <row r="4" customFormat="false" ht="12.5" hidden="false" customHeight="false" outlineLevel="0" collapsed="false">
      <c r="A4" s="72" t="s">
        <v>988</v>
      </c>
      <c r="B4" s="76" t="s">
        <v>989</v>
      </c>
      <c r="C4" s="72" t="n">
        <f aca="false">IF(ISNUMBER(SEARCH(MODELO!$D$17,IMO!D4)),MAX(IMO!$C$2:C3)+1,0)</f>
        <v>0</v>
      </c>
      <c r="D4" s="52" t="str">
        <f aca="false">CONCATENATE(A4," - ",B4)</f>
        <v>1A2 - Drums/Steel/Removable head</v>
      </c>
      <c r="F4" s="75" t="str">
        <f aca="false">IFERROR(VLOOKUP(ROWS($F$3:F4),$C$3:$D$98,2,FALSE()),"")</f>
        <v/>
      </c>
    </row>
    <row r="5" customFormat="false" ht="12.5" hidden="false" customHeight="false" outlineLevel="0" collapsed="false">
      <c r="A5" s="72" t="s">
        <v>990</v>
      </c>
      <c r="B5" s="76" t="s">
        <v>991</v>
      </c>
      <c r="C5" s="72" t="n">
        <f aca="false">IF(ISNUMBER(SEARCH(MODELO!$D$17,IMO!D5)),MAX(IMO!$C$2:C4)+1,0)</f>
        <v>0</v>
      </c>
      <c r="D5" s="52" t="str">
        <f aca="false">CONCATENATE(A5," - ",B5)</f>
        <v>1B1 - Drums/Aluminium/Non-removable head</v>
      </c>
      <c r="F5" s="75" t="str">
        <f aca="false">IFERROR(VLOOKUP(ROWS($F$3:F5),$C$3:$D$98,2,FALSE()),"")</f>
        <v/>
      </c>
    </row>
    <row r="6" customFormat="false" ht="12.5" hidden="false" customHeight="false" outlineLevel="0" collapsed="false">
      <c r="A6" s="72" t="s">
        <v>992</v>
      </c>
      <c r="B6" s="76" t="s">
        <v>993</v>
      </c>
      <c r="C6" s="72" t="n">
        <f aca="false">IF(ISNUMBER(SEARCH(MODELO!$D$17,IMO!D6)),MAX(IMO!$C$2:C5)+1,0)</f>
        <v>0</v>
      </c>
      <c r="D6" s="52" t="str">
        <f aca="false">CONCATENATE(A6," - ",B6)</f>
        <v>1B2 - Drums/Aluminium/Removable head</v>
      </c>
      <c r="F6" s="75" t="str">
        <f aca="false">IFERROR(VLOOKUP(ROWS($F$3:F6),$C$3:$D$98,2,FALSE()),"")</f>
        <v/>
      </c>
    </row>
    <row r="7" customFormat="false" ht="12.5" hidden="false" customHeight="false" outlineLevel="0" collapsed="false">
      <c r="A7" s="72" t="s">
        <v>934</v>
      </c>
      <c r="B7" s="76" t="s">
        <v>994</v>
      </c>
      <c r="C7" s="72" t="n">
        <f aca="false">IF(ISNUMBER(SEARCH(MODELO!$D$17,IMO!D7)),MAX(IMO!$C$2:C6)+1,0)</f>
        <v>0</v>
      </c>
      <c r="D7" s="52" t="str">
        <f aca="false">CONCATENATE(A7," - ",B7)</f>
        <v>1D - Drums/Plywood</v>
      </c>
      <c r="F7" s="75" t="str">
        <f aca="false">IFERROR(VLOOKUP(ROWS($F$3:F7),$C$3:$D$98,2,FALSE()),"")</f>
        <v/>
      </c>
    </row>
    <row r="8" customFormat="false" ht="12.5" hidden="false" customHeight="false" outlineLevel="0" collapsed="false">
      <c r="A8" s="72" t="s">
        <v>938</v>
      </c>
      <c r="B8" s="76" t="s">
        <v>995</v>
      </c>
      <c r="C8" s="72" t="n">
        <f aca="false">IF(ISNUMBER(SEARCH(MODELO!$D$17,IMO!D8)),MAX(IMO!$C$2:C7)+1,0)</f>
        <v>0</v>
      </c>
      <c r="D8" s="52" t="str">
        <f aca="false">CONCATENATE(A8," - ",B8)</f>
        <v>1G - Drums/Fibre</v>
      </c>
      <c r="F8" s="75" t="str">
        <f aca="false">IFERROR(VLOOKUP(ROWS($F$3:F8),$C$3:$D$98,2,FALSE()),"")</f>
        <v/>
      </c>
    </row>
    <row r="9" customFormat="false" ht="12.5" hidden="false" customHeight="false" outlineLevel="0" collapsed="false">
      <c r="A9" s="72" t="s">
        <v>996</v>
      </c>
      <c r="B9" s="76" t="s">
        <v>997</v>
      </c>
      <c r="C9" s="72" t="n">
        <f aca="false">IF(ISNUMBER(SEARCH(MODELO!$D$17,IMO!D9)),MAX(IMO!$C$2:C8)+1,0)</f>
        <v>0</v>
      </c>
      <c r="D9" s="52" t="str">
        <f aca="false">CONCATENATE(A9," - ",B9)</f>
        <v>1H1 - Drums/Plastics/Non-removable head</v>
      </c>
      <c r="F9" s="75" t="str">
        <f aca="false">IFERROR(VLOOKUP(ROWS($F$3:F9),$C$3:$D$98,2,FALSE()),"")</f>
        <v/>
      </c>
    </row>
    <row r="10" customFormat="false" ht="12.5" hidden="false" customHeight="false" outlineLevel="0" collapsed="false">
      <c r="A10" s="72" t="s">
        <v>998</v>
      </c>
      <c r="B10" s="76" t="s">
        <v>999</v>
      </c>
      <c r="C10" s="72" t="n">
        <f aca="false">IF(ISNUMBER(SEARCH(MODELO!$D$17,IMO!D10)),MAX(IMO!$C$2:C9)+1,0)</f>
        <v>0</v>
      </c>
      <c r="D10" s="52" t="str">
        <f aca="false">CONCATENATE(A10," - ",B10)</f>
        <v>1H2 - Drums/Plastics/Removable head</v>
      </c>
      <c r="F10" s="75" t="str">
        <f aca="false">IFERROR(VLOOKUP(ROWS($F$3:F10),$C$3:$D$98,2,FALSE()),"")</f>
        <v/>
      </c>
    </row>
    <row r="11" customFormat="false" ht="12.5" hidden="false" customHeight="false" outlineLevel="0" collapsed="false">
      <c r="A11" s="72" t="s">
        <v>1000</v>
      </c>
      <c r="B11" s="76" t="s">
        <v>1001</v>
      </c>
      <c r="C11" s="72" t="n">
        <f aca="false">IF(ISNUMBER(SEARCH(MODELO!$D$17,IMO!D11)),MAX(IMO!$C$2:C10)+1,0)</f>
        <v>0</v>
      </c>
      <c r="D11" s="52" t="str">
        <f aca="false">CONCATENATE(A11," - ",B11)</f>
        <v>1N1 - Drums/Metal, not steel/alum,non-rem.head</v>
      </c>
      <c r="F11" s="75" t="str">
        <f aca="false">IFERROR(VLOOKUP(ROWS($F$3:F11),$C$3:$D$98,2,FALSE()),"")</f>
        <v/>
      </c>
    </row>
    <row r="12" customFormat="false" ht="12.5" hidden="false" customHeight="false" outlineLevel="0" collapsed="false">
      <c r="A12" s="72" t="s">
        <v>1002</v>
      </c>
      <c r="B12" s="76" t="s">
        <v>1003</v>
      </c>
      <c r="C12" s="72" t="n">
        <f aca="false">IF(ISNUMBER(SEARCH(MODELO!$D$17,IMO!D12)),MAX(IMO!$C$2:C11)+1,0)</f>
        <v>0</v>
      </c>
      <c r="D12" s="52" t="str">
        <f aca="false">CONCATENATE(A12," - ",B12)</f>
        <v>1N2 - Drums/Metal,not steel/alum,remov. Head</v>
      </c>
      <c r="F12" s="75" t="str">
        <f aca="false">IFERROR(VLOOKUP(ROWS($F$3:F12),$C$3:$D$98,2,FALSE()),"")</f>
        <v/>
      </c>
    </row>
    <row r="13" customFormat="false" ht="12.5" hidden="false" customHeight="false" outlineLevel="0" collapsed="false">
      <c r="A13" s="72" t="s">
        <v>1004</v>
      </c>
      <c r="B13" s="76" t="s">
        <v>1005</v>
      </c>
      <c r="C13" s="72" t="n">
        <f aca="false">IF(ISNUMBER(SEARCH(MODELO!$D$17,IMO!D13)),MAX(IMO!$C$2:C12)+1,0)</f>
        <v>0</v>
      </c>
      <c r="D13" s="52" t="str">
        <f aca="false">CONCATENATE(A13," - ",B13)</f>
        <v>11A - Steel IBC, solid products</v>
      </c>
      <c r="F13" s="75" t="str">
        <f aca="false">IFERROR(VLOOKUP(ROWS($F$3:F13),$C$3:$D$98,2,FALSE()),"")</f>
        <v/>
      </c>
    </row>
    <row r="14" customFormat="false" ht="12.5" hidden="false" customHeight="false" outlineLevel="0" collapsed="false">
      <c r="A14" s="72" t="s">
        <v>1006</v>
      </c>
      <c r="B14" s="76" t="s">
        <v>1007</v>
      </c>
      <c r="C14" s="72" t="n">
        <f aca="false">IF(ISNUMBER(SEARCH(MODELO!$D$17,IMO!D14)),MAX(IMO!$C$2:C13)+1,0)</f>
        <v>0</v>
      </c>
      <c r="D14" s="52" t="str">
        <f aca="false">CONCATENATE(A14," - ",B14)</f>
        <v>11B - Alum.IBC for solids, filled/disc by grav</v>
      </c>
      <c r="F14" s="75" t="str">
        <f aca="false">IFERROR(VLOOKUP(ROWS($F$3:F14),$C$3:$D$98,2,FALSE()),"")</f>
        <v/>
      </c>
    </row>
    <row r="15" customFormat="false" ht="12.5" hidden="false" customHeight="false" outlineLevel="0" collapsed="false">
      <c r="A15" s="72" t="s">
        <v>1008</v>
      </c>
      <c r="B15" s="76" t="s">
        <v>1009</v>
      </c>
      <c r="C15" s="72" t="n">
        <f aca="false">IF(ISNUMBER(SEARCH(MODELO!$D$17,IMO!D15)),MAX(IMO!$C$2:C14)+1,0)</f>
        <v>0</v>
      </c>
      <c r="D15" s="52" t="str">
        <f aca="false">CONCATENATE(A15," - ",B15)</f>
        <v>11C - Wooden IBC</v>
      </c>
      <c r="F15" s="75" t="str">
        <f aca="false">IFERROR(VLOOKUP(ROWS($F$3:F15),$C$3:$D$98,2,FALSE()),"")</f>
        <v/>
      </c>
    </row>
    <row r="16" customFormat="false" ht="12.5" hidden="false" customHeight="false" outlineLevel="0" collapsed="false">
      <c r="A16" s="72" t="s">
        <v>1010</v>
      </c>
      <c r="B16" s="76" t="s">
        <v>1011</v>
      </c>
      <c r="C16" s="72" t="n">
        <f aca="false">IF(ISNUMBER(SEARCH(MODELO!$D$17,IMO!D16)),MAX(IMO!$C$2:C15)+1,0)</f>
        <v>0</v>
      </c>
      <c r="D16" s="52" t="str">
        <f aca="false">CONCATENATE(A16," - ",B16)</f>
        <v>11D - Plywood IBCs</v>
      </c>
      <c r="F16" s="75" t="str">
        <f aca="false">IFERROR(VLOOKUP(ROWS($F$3:F16),$C$3:$D$98,2,FALSE()),"")</f>
        <v/>
      </c>
    </row>
    <row r="17" customFormat="false" ht="12.5" hidden="false" customHeight="false" outlineLevel="0" collapsed="false">
      <c r="A17" s="72" t="s">
        <v>1012</v>
      </c>
      <c r="B17" s="76" t="s">
        <v>1013</v>
      </c>
      <c r="C17" s="72" t="n">
        <f aca="false">IF(ISNUMBER(SEARCH(MODELO!$D$17,IMO!D17)),MAX(IMO!$C$2:C16)+1,0)</f>
        <v>0</v>
      </c>
      <c r="D17" s="52" t="str">
        <f aca="false">CONCATENATE(A17," - ",B17)</f>
        <v>11F - Rec. Wood IBC for solids, inner liner</v>
      </c>
      <c r="F17" s="75" t="str">
        <f aca="false">IFERROR(VLOOKUP(ROWS($F$3:F17),$C$3:$D$98,2,FALSE()),"")</f>
        <v/>
      </c>
    </row>
    <row r="18" customFormat="false" ht="12.5" hidden="false" customHeight="false" outlineLevel="0" collapsed="false">
      <c r="A18" s="72" t="s">
        <v>1014</v>
      </c>
      <c r="B18" s="76" t="s">
        <v>1015</v>
      </c>
      <c r="C18" s="72" t="n">
        <f aca="false">IF(ISNUMBER(SEARCH(MODELO!$D$17,IMO!D18)),MAX(IMO!$C$2:C17)+1,0)</f>
        <v>0</v>
      </c>
      <c r="D18" s="52" t="str">
        <f aca="false">CONCATENATE(A18," - ",B18)</f>
        <v>11G - Fibreboard IBC</v>
      </c>
      <c r="F18" s="75" t="str">
        <f aca="false">IFERROR(VLOOKUP(ROWS($F$3:F18),$C$3:$D$98,2,FALSE()),"")</f>
        <v/>
      </c>
    </row>
    <row r="19" customFormat="false" ht="12.5" hidden="false" customHeight="false" outlineLevel="0" collapsed="false">
      <c r="A19" s="72" t="s">
        <v>1016</v>
      </c>
      <c r="B19" s="76" t="s">
        <v>1017</v>
      </c>
      <c r="C19" s="72" t="n">
        <f aca="false">IF(ISNUMBER(SEARCH(MODELO!$D$17,IMO!D19)),MAX(IMO!$C$2:C18)+1,0)</f>
        <v>0</v>
      </c>
      <c r="D19" s="52" t="str">
        <f aca="false">CONCATENATE(A19," - ",B19)</f>
        <v>11HA1 - Comp. IBC, Steel Outer, plast Inner, solids</v>
      </c>
      <c r="F19" s="75" t="str">
        <f aca="false">IFERROR(VLOOKUP(ROWS($F$3:F19),$C$3:$D$98,2,FALSE()),"")</f>
        <v/>
      </c>
    </row>
    <row r="20" customFormat="false" ht="12.5" hidden="false" customHeight="false" outlineLevel="0" collapsed="false">
      <c r="A20" s="72" t="s">
        <v>1018</v>
      </c>
      <c r="B20" s="76" t="s">
        <v>1019</v>
      </c>
      <c r="C20" s="72" t="n">
        <f aca="false">IF(ISNUMBER(SEARCH(MODELO!$D$17,IMO!D20)),MAX(IMO!$C$2:C19)+1,0)</f>
        <v>0</v>
      </c>
      <c r="D20" s="52" t="str">
        <f aca="false">CONCATENATE(A20," - ",B20)</f>
        <v>11HD2 - Comp. IBC, Plyw. Outer, flex plast., solids</v>
      </c>
      <c r="F20" s="75" t="str">
        <f aca="false">IFERROR(VLOOKUP(ROWS($F$3:F20),$C$3:$D$98,2,FALSE()),"")</f>
        <v/>
      </c>
    </row>
    <row r="21" customFormat="false" ht="12.5" hidden="false" customHeight="false" outlineLevel="0" collapsed="false">
      <c r="A21" s="72" t="s">
        <v>1020</v>
      </c>
      <c r="B21" s="76" t="s">
        <v>1021</v>
      </c>
      <c r="C21" s="72" t="n">
        <f aca="false">IF(ISNUMBER(SEARCH(MODELO!$D$17,IMO!D21)),MAX(IMO!$C$2:C20)+1,0)</f>
        <v>0</v>
      </c>
      <c r="D21" s="52" t="str">
        <f aca="false">CONCATENATE(A21," - ",B21)</f>
        <v>11HG2 - Comp. IBC, Fibre Outer, Plast. Inner, flex</v>
      </c>
      <c r="F21" s="75" t="str">
        <f aca="false">IFERROR(VLOOKUP(ROWS($F$3:F21),$C$3:$D$98,2,FALSE()),"")</f>
        <v/>
      </c>
    </row>
    <row r="22" customFormat="false" ht="12.5" hidden="false" customHeight="false" outlineLevel="0" collapsed="false">
      <c r="A22" s="72" t="s">
        <v>1022</v>
      </c>
      <c r="B22" s="76" t="s">
        <v>1023</v>
      </c>
      <c r="C22" s="72" t="n">
        <f aca="false">IF(ISNUMBER(SEARCH(MODELO!$D$17,IMO!D22)),MAX(IMO!$C$2:C21)+1,0)</f>
        <v>0</v>
      </c>
      <c r="D22" s="52" t="str">
        <f aca="false">CONCATENATE(A22," - ",B22)</f>
        <v>11H1 - Rigid plastic IBC, solids, w struct equip</v>
      </c>
      <c r="F22" s="75" t="str">
        <f aca="false">IFERROR(VLOOKUP(ROWS($F$3:F22),$C$3:$D$98,2,FALSE()),"")</f>
        <v/>
      </c>
    </row>
    <row r="23" customFormat="false" ht="12.5" hidden="false" customHeight="false" outlineLevel="0" collapsed="false">
      <c r="A23" s="72" t="s">
        <v>1024</v>
      </c>
      <c r="B23" s="76" t="s">
        <v>1025</v>
      </c>
      <c r="C23" s="72" t="n">
        <f aca="false">IF(ISNUMBER(SEARCH(MODELO!$D$17,IMO!D23)),MAX(IMO!$C$2:C22)+1,0)</f>
        <v>0</v>
      </c>
      <c r="D23" s="52" t="str">
        <f aca="false">CONCATENATE(A23," - ",B23)</f>
        <v>11H2 - Rigid plastic IBC, solids, freestanding</v>
      </c>
      <c r="F23" s="75" t="str">
        <f aca="false">IFERROR(VLOOKUP(ROWS($F$3:F23),$C$3:$D$98,2,FALSE()),"")</f>
        <v/>
      </c>
    </row>
    <row r="24" customFormat="false" ht="12.5" hidden="false" customHeight="false" outlineLevel="0" collapsed="false">
      <c r="A24" s="72" t="s">
        <v>1026</v>
      </c>
      <c r="B24" s="76" t="s">
        <v>1027</v>
      </c>
      <c r="C24" s="72" t="n">
        <f aca="false">IF(ISNUMBER(SEARCH(MODELO!$D$17,IMO!D24)),MAX(IMO!$C$2:C23)+1,0)</f>
        <v>0</v>
      </c>
      <c r="D24" s="52" t="str">
        <f aca="false">CONCATENATE(A24," - ",B24)</f>
        <v>11N - IBC, other than steel or aluminium, for solids, filled or discharged by</v>
      </c>
      <c r="F24" s="75" t="str">
        <f aca="false">IFERROR(VLOOKUP(ROWS($F$3:F24),$C$3:$D$98,2,FALSE()),"")</f>
        <v/>
      </c>
    </row>
    <row r="25" customFormat="false" ht="12.5" hidden="false" customHeight="false" outlineLevel="0" collapsed="false">
      <c r="A25" s="72" t="s">
        <v>1028</v>
      </c>
      <c r="B25" s="76" t="s">
        <v>1029</v>
      </c>
      <c r="C25" s="72" t="n">
        <f aca="false">IF(ISNUMBER(SEARCH(MODELO!$D$17,IMO!D25)),MAX(IMO!$C$2:C24)+1,0)</f>
        <v>0</v>
      </c>
      <c r="D25" s="52" t="str">
        <f aca="false">CONCATENATE(A25," - ",B25)</f>
        <v>13H1 - Flexible IBC, no coating or liner</v>
      </c>
      <c r="F25" s="75" t="str">
        <f aca="false">IFERROR(VLOOKUP(ROWS($F$3:F25),$C$3:$D$98,2,FALSE()),"")</f>
        <v/>
      </c>
    </row>
    <row r="26" customFormat="false" ht="12.5" hidden="false" customHeight="false" outlineLevel="0" collapsed="false">
      <c r="A26" s="72" t="s">
        <v>1030</v>
      </c>
      <c r="B26" s="76" t="s">
        <v>1031</v>
      </c>
      <c r="C26" s="72" t="n">
        <f aca="false">IF(ISNUMBER(SEARCH(MODELO!$D$17,IMO!D26)),MAX(IMO!$C$2:C25)+1,0)</f>
        <v>0</v>
      </c>
      <c r="D26" s="52" t="str">
        <f aca="false">CONCATENATE(A26," - ",B26)</f>
        <v>13H2 - Flexible IBC coated</v>
      </c>
      <c r="F26" s="75" t="str">
        <f aca="false">IFERROR(VLOOKUP(ROWS($F$3:F26),$C$3:$D$98,2,FALSE()),"")</f>
        <v/>
      </c>
    </row>
    <row r="27" customFormat="false" ht="12.5" hidden="false" customHeight="false" outlineLevel="0" collapsed="false">
      <c r="A27" s="72" t="s">
        <v>1032</v>
      </c>
      <c r="B27" s="76" t="s">
        <v>1033</v>
      </c>
      <c r="C27" s="72" t="n">
        <f aca="false">IF(ISNUMBER(SEARCH(MODELO!$D$17,IMO!D27)),MAX(IMO!$C$2:C26)+1,0)</f>
        <v>0</v>
      </c>
      <c r="D27" s="52" t="str">
        <f aca="false">CONCATENATE(A27," - ",B27)</f>
        <v>13H3 - Flexible IBC with liner</v>
      </c>
      <c r="F27" s="75" t="str">
        <f aca="false">IFERROR(VLOOKUP(ROWS($F$3:F27),$C$3:$D$98,2,FALSE()),"")</f>
        <v/>
      </c>
    </row>
    <row r="28" customFormat="false" ht="12.5" hidden="false" customHeight="false" outlineLevel="0" collapsed="false">
      <c r="A28" s="72" t="s">
        <v>1034</v>
      </c>
      <c r="B28" s="76" t="s">
        <v>1035</v>
      </c>
      <c r="C28" s="72" t="n">
        <f aca="false">IF(ISNUMBER(SEARCH(MODELO!$D$17,IMO!D28)),MAX(IMO!$C$2:C27)+1,0)</f>
        <v>0</v>
      </c>
      <c r="D28" s="52" t="str">
        <f aca="false">CONCATENATE(A28," - ",B28)</f>
        <v>13H4 - Flexible IBC with coating or liner</v>
      </c>
      <c r="F28" s="75" t="str">
        <f aca="false">IFERROR(VLOOKUP(ROWS($F$3:F28),$C$3:$D$98,2,FALSE()),"")</f>
        <v/>
      </c>
    </row>
    <row r="29" customFormat="false" ht="12.5" hidden="false" customHeight="false" outlineLevel="0" collapsed="false">
      <c r="A29" s="72" t="s">
        <v>1036</v>
      </c>
      <c r="B29" s="76" t="s">
        <v>1037</v>
      </c>
      <c r="C29" s="72" t="n">
        <f aca="false">IF(ISNUMBER(SEARCH(MODELO!$D$17,IMO!D29)),MAX(IMO!$C$2:C28)+1,0)</f>
        <v>0</v>
      </c>
      <c r="D29" s="52" t="str">
        <f aca="false">CONCATENATE(A29," - ",B29)</f>
        <v>13H5 - Flexible IBC, Plastic Film</v>
      </c>
      <c r="F29" s="75" t="str">
        <f aca="false">IFERROR(VLOOKUP(ROWS($F$3:F29),$C$3:$D$98,2,FALSE()),"")</f>
        <v/>
      </c>
    </row>
    <row r="30" customFormat="false" ht="12.5" hidden="false" customHeight="false" outlineLevel="0" collapsed="false">
      <c r="A30" s="72" t="s">
        <v>1038</v>
      </c>
      <c r="B30" s="76" t="s">
        <v>1039</v>
      </c>
      <c r="C30" s="72" t="n">
        <f aca="false">IF(ISNUMBER(SEARCH(MODELO!$D$17,IMO!D30)),MAX(IMO!$C$2:C29)+1,0)</f>
        <v>0</v>
      </c>
      <c r="D30" s="52" t="str">
        <f aca="false">CONCATENATE(A30," - ",B30)</f>
        <v>13L2 - IBC, flexible textile, coated</v>
      </c>
      <c r="F30" s="75" t="str">
        <f aca="false">IFERROR(VLOOKUP(ROWS($F$3:F30),$C$3:$D$98,2,FALSE()),"")</f>
        <v/>
      </c>
    </row>
    <row r="31" customFormat="false" ht="12.5" hidden="false" customHeight="false" outlineLevel="0" collapsed="false">
      <c r="A31" s="72" t="s">
        <v>1040</v>
      </c>
      <c r="B31" s="76" t="s">
        <v>1041</v>
      </c>
      <c r="C31" s="72" t="n">
        <f aca="false">IF(ISNUMBER(SEARCH(MODELO!$D$17,IMO!D31)),MAX(IMO!$C$2:C30)+1,0)</f>
        <v>0</v>
      </c>
      <c r="D31" s="52" t="str">
        <f aca="false">CONCATENATE(A31," - ",B31)</f>
        <v>13L3 - IBC, flexible Textile, with liner</v>
      </c>
      <c r="F31" s="75" t="str">
        <f aca="false">IFERROR(VLOOKUP(ROWS($F$3:F31),$C$3:$D$98,2,FALSE()),"")</f>
        <v/>
      </c>
    </row>
    <row r="32" customFormat="false" ht="12.5" hidden="false" customHeight="false" outlineLevel="0" collapsed="false">
      <c r="A32" s="72" t="s">
        <v>1042</v>
      </c>
      <c r="B32" s="76" t="s">
        <v>1043</v>
      </c>
      <c r="C32" s="72" t="n">
        <f aca="false">IF(ISNUMBER(SEARCH(MODELO!$D$17,IMO!D32)),MAX(IMO!$C$2:C31)+1,0)</f>
        <v>0</v>
      </c>
      <c r="D32" s="52" t="str">
        <f aca="false">CONCATENATE(A32," - ",B32)</f>
        <v>13L4 - IBC, flexible textile, coated and with liner</v>
      </c>
      <c r="F32" s="75" t="str">
        <f aca="false">IFERROR(VLOOKUP(ROWS($F$3:F32),$C$3:$D$98,2,FALSE()),"")</f>
        <v/>
      </c>
    </row>
    <row r="33" customFormat="false" ht="12.5" hidden="false" customHeight="false" outlineLevel="0" collapsed="false">
      <c r="A33" s="72" t="s">
        <v>1044</v>
      </c>
      <c r="B33" s="76" t="s">
        <v>1045</v>
      </c>
      <c r="C33" s="72" t="n">
        <f aca="false">IF(ISNUMBER(SEARCH(MODELO!$D$17,IMO!D33)),MAX(IMO!$C$2:C32)+1,0)</f>
        <v>0</v>
      </c>
      <c r="D33" s="52" t="str">
        <f aca="false">CONCATENATE(A33," - ",B33)</f>
        <v>13M1 - Flexible IBC, paper</v>
      </c>
      <c r="F33" s="75" t="str">
        <f aca="false">IFERROR(VLOOKUP(ROWS($F$3:F33),$C$3:$D$98,2,FALSE()),"")</f>
        <v/>
      </c>
    </row>
    <row r="34" customFormat="false" ht="12.5" hidden="false" customHeight="false" outlineLevel="0" collapsed="false">
      <c r="A34" s="72" t="s">
        <v>1046</v>
      </c>
      <c r="B34" s="76" t="s">
        <v>1047</v>
      </c>
      <c r="C34" s="72" t="n">
        <f aca="false">IF(ISNUMBER(SEARCH(MODELO!$D$17,IMO!D34)),MAX(IMO!$C$2:C33)+1,0)</f>
        <v>0</v>
      </c>
      <c r="D34" s="52" t="str">
        <f aca="false">CONCATENATE(A34," - ",B34)</f>
        <v>13M2 - Flexible IBC, paper, multi-wall, water-res.</v>
      </c>
      <c r="F34" s="75" t="str">
        <f aca="false">IFERROR(VLOOKUP(ROWS($F$3:F34),$C$3:$D$98,2,FALSE()),"")</f>
        <v/>
      </c>
    </row>
    <row r="35" customFormat="false" ht="12.5" hidden="false" customHeight="false" outlineLevel="0" collapsed="false">
      <c r="A35" s="72" t="s">
        <v>1048</v>
      </c>
      <c r="B35" s="76" t="s">
        <v>1049</v>
      </c>
      <c r="C35" s="72" t="n">
        <f aca="false">IF(ISNUMBER(SEARCH(MODELO!$D$17,IMO!D35)),MAX(IMO!$C$2:C34)+1,0)</f>
        <v>0</v>
      </c>
      <c r="D35" s="52" t="str">
        <f aca="false">CONCATENATE(A35," - ",B35)</f>
        <v>21A - Steel IBC for solids, filled/disc u/press</v>
      </c>
      <c r="F35" s="75" t="str">
        <f aca="false">IFERROR(VLOOKUP(ROWS($F$3:F35),$C$3:$D$98,2,FALSE()),"")</f>
        <v/>
      </c>
    </row>
    <row r="36" customFormat="false" ht="12.5" hidden="false" customHeight="false" outlineLevel="0" collapsed="false">
      <c r="A36" s="72" t="s">
        <v>1050</v>
      </c>
      <c r="B36" s="76" t="s">
        <v>1051</v>
      </c>
      <c r="C36" s="72" t="n">
        <f aca="false">IF(ISNUMBER(SEARCH(MODELO!$D$17,IMO!D36)),MAX(IMO!$C$2:C35)+1,0)</f>
        <v>0</v>
      </c>
      <c r="D36" s="52" t="str">
        <f aca="false">CONCATENATE(A36," - ",B36)</f>
        <v>21B - IBC, aluminium, solids, fill/disc u/press</v>
      </c>
      <c r="F36" s="75" t="str">
        <f aca="false">IFERROR(VLOOKUP(ROWS($F$3:F36),$C$3:$D$98,2,FALSE()),"")</f>
        <v/>
      </c>
    </row>
    <row r="37" customFormat="false" ht="12.5" hidden="false" customHeight="false" outlineLevel="0" collapsed="false">
      <c r="A37" s="72" t="s">
        <v>1052</v>
      </c>
      <c r="B37" s="76" t="s">
        <v>1053</v>
      </c>
      <c r="C37" s="72" t="n">
        <f aca="false">IF(ISNUMBER(SEARCH(MODELO!$D$17,IMO!D37)),MAX(IMO!$C$2:C36)+1,0)</f>
        <v>0</v>
      </c>
      <c r="D37" s="52" t="str">
        <f aca="false">CONCATENATE(A37," - ",B37)</f>
        <v>21HZ1 - Comp. IBC, rigid, plast inner recept solid</v>
      </c>
      <c r="F37" s="75" t="str">
        <f aca="false">IFERROR(VLOOKUP(ROWS($F$3:F37),$C$3:$D$98,2,FALSE()),"")</f>
        <v/>
      </c>
    </row>
    <row r="38" customFormat="false" ht="12.5" hidden="false" customHeight="false" outlineLevel="0" collapsed="false">
      <c r="A38" s="72" t="s">
        <v>1054</v>
      </c>
      <c r="B38" s="76" t="s">
        <v>1055</v>
      </c>
      <c r="C38" s="72" t="n">
        <f aca="false">IF(ISNUMBER(SEARCH(MODELO!$D$17,IMO!D38)),MAX(IMO!$C$2:C37)+1,0)</f>
        <v>0</v>
      </c>
      <c r="D38" s="52" t="str">
        <f aca="false">CONCATENATE(A38," - ",B38)</f>
        <v>21HZ2 - Comp. IBC, flex plast inner recept solid</v>
      </c>
      <c r="F38" s="75" t="str">
        <f aca="false">IFERROR(VLOOKUP(ROWS($F$3:F38),$C$3:$D$98,2,FALSE()),"")</f>
        <v/>
      </c>
    </row>
    <row r="39" customFormat="false" ht="12.5" hidden="false" customHeight="false" outlineLevel="0" collapsed="false">
      <c r="A39" s="72" t="s">
        <v>1056</v>
      </c>
      <c r="B39" s="76" t="s">
        <v>1057</v>
      </c>
      <c r="C39" s="72" t="n">
        <f aca="false">IF(ISNUMBER(SEARCH(MODELO!$D$17,IMO!D39)),MAX(IMO!$C$2:C38)+1,0)</f>
        <v>0</v>
      </c>
      <c r="D39" s="52" t="str">
        <f aca="false">CONCATENATE(A39," - ",B39)</f>
        <v>21N - IBC other than steel or alu,solids,press</v>
      </c>
      <c r="F39" s="75" t="str">
        <f aca="false">IFERROR(VLOOKUP(ROWS($F$3:F39),$C$3:$D$98,2,FALSE()),"")</f>
        <v/>
      </c>
    </row>
    <row r="40" customFormat="false" ht="12.5" hidden="false" customHeight="false" outlineLevel="0" collapsed="false">
      <c r="A40" s="72" t="s">
        <v>1058</v>
      </c>
      <c r="B40" s="76" t="s">
        <v>1059</v>
      </c>
      <c r="C40" s="72" t="n">
        <f aca="false">IF(ISNUMBER(SEARCH(MODELO!$D$17,IMO!D40)),MAX(IMO!$C$2:C39)+1,0)</f>
        <v>0</v>
      </c>
      <c r="D40" s="52" t="str">
        <f aca="false">CONCATENATE(A40," - ",B40)</f>
        <v>3A1 - Jerricans/Steel/Non-removable head</v>
      </c>
      <c r="F40" s="75" t="str">
        <f aca="false">IFERROR(VLOOKUP(ROWS($F$3:F40),$C$3:$D$98,2,FALSE()),"")</f>
        <v/>
      </c>
    </row>
    <row r="41" customFormat="false" ht="12.5" hidden="false" customHeight="false" outlineLevel="0" collapsed="false">
      <c r="A41" s="72" t="s">
        <v>1060</v>
      </c>
      <c r="B41" s="76" t="s">
        <v>1061</v>
      </c>
      <c r="C41" s="72" t="n">
        <f aca="false">IF(ISNUMBER(SEARCH(MODELO!$D$17,IMO!D41)),MAX(IMO!$C$2:C40)+1,0)</f>
        <v>0</v>
      </c>
      <c r="D41" s="52" t="str">
        <f aca="false">CONCATENATE(A41," - ",B41)</f>
        <v>3A2 - Jerricans/Steel/Removable head</v>
      </c>
      <c r="F41" s="75" t="str">
        <f aca="false">IFERROR(VLOOKUP(ROWS($F$3:F41),$C$3:$D$98,2,FALSE()),"")</f>
        <v/>
      </c>
    </row>
    <row r="42" customFormat="false" ht="12.5" hidden="false" customHeight="false" outlineLevel="0" collapsed="false">
      <c r="A42" s="72" t="s">
        <v>1062</v>
      </c>
      <c r="B42" s="76" t="s">
        <v>1063</v>
      </c>
      <c r="C42" s="72" t="n">
        <f aca="false">IF(ISNUMBER(SEARCH(MODELO!$D$17,IMO!D42)),MAX(IMO!$C$2:C41)+1,0)</f>
        <v>0</v>
      </c>
      <c r="D42" s="52" t="str">
        <f aca="false">CONCATENATE(A42," - ",B42)</f>
        <v>3B1 - Jerricans/Aluminium, non-removable head</v>
      </c>
      <c r="F42" s="75" t="str">
        <f aca="false">IFERROR(VLOOKUP(ROWS($F$3:F42),$C$3:$D$98,2,FALSE()),"")</f>
        <v/>
      </c>
    </row>
    <row r="43" customFormat="false" ht="12.5" hidden="false" customHeight="false" outlineLevel="0" collapsed="false">
      <c r="A43" s="72" t="s">
        <v>1064</v>
      </c>
      <c r="B43" s="76" t="s">
        <v>1065</v>
      </c>
      <c r="C43" s="72" t="n">
        <f aca="false">IF(ISNUMBER(SEARCH(MODELO!$D$17,IMO!D43)),MAX(IMO!$C$2:C42)+1,0)</f>
        <v>0</v>
      </c>
      <c r="D43" s="52" t="str">
        <f aca="false">CONCATENATE(A43," - ",B43)</f>
        <v>3B2 - Jerricans/Aluminium, removable head</v>
      </c>
      <c r="F43" s="75" t="str">
        <f aca="false">IFERROR(VLOOKUP(ROWS($F$3:F43),$C$3:$D$98,2,FALSE()),"")</f>
        <v/>
      </c>
    </row>
    <row r="44" customFormat="false" ht="12.5" hidden="false" customHeight="false" outlineLevel="0" collapsed="false">
      <c r="A44" s="72" t="s">
        <v>1066</v>
      </c>
      <c r="B44" s="76" t="s">
        <v>1067</v>
      </c>
      <c r="C44" s="72" t="n">
        <f aca="false">IF(ISNUMBER(SEARCH(MODELO!$D$17,IMO!D44)),MAX(IMO!$C$2:C43)+1,0)</f>
        <v>0</v>
      </c>
      <c r="D44" s="52" t="str">
        <f aca="false">CONCATENATE(A44," - ",B44)</f>
        <v>3H1 - Jerricans/Plastics/Non-removable head</v>
      </c>
      <c r="F44" s="75" t="str">
        <f aca="false">IFERROR(VLOOKUP(ROWS($F$3:F44),$C$3:$D$98,2,FALSE()),"")</f>
        <v/>
      </c>
    </row>
    <row r="45" customFormat="false" ht="12.5" hidden="false" customHeight="false" outlineLevel="0" collapsed="false">
      <c r="A45" s="72" t="s">
        <v>1068</v>
      </c>
      <c r="B45" s="76" t="s">
        <v>1069</v>
      </c>
      <c r="C45" s="72" t="n">
        <f aca="false">IF(ISNUMBER(SEARCH(MODELO!$D$17,IMO!D45)),MAX(IMO!$C$2:C44)+1,0)</f>
        <v>0</v>
      </c>
      <c r="D45" s="52" t="str">
        <f aca="false">CONCATENATE(A45," - ",B45)</f>
        <v>3H2 - Jerricans/Plastics/Removable head</v>
      </c>
      <c r="F45" s="75" t="str">
        <f aca="false">IFERROR(VLOOKUP(ROWS($F$3:F45),$C$3:$D$98,2,FALSE()),"")</f>
        <v/>
      </c>
    </row>
    <row r="46" customFormat="false" ht="12.5" hidden="false" customHeight="false" outlineLevel="0" collapsed="false">
      <c r="A46" s="72" t="s">
        <v>1070</v>
      </c>
      <c r="B46" s="76" t="s">
        <v>1071</v>
      </c>
      <c r="C46" s="72" t="n">
        <f aca="false">IF(ISNUMBER(SEARCH(MODELO!$D$17,IMO!D46)),MAX(IMO!$C$2:C45)+1,0)</f>
        <v>0</v>
      </c>
      <c r="D46" s="52" t="str">
        <f aca="false">CONCATENATE(A46," - ",B46)</f>
        <v>3N1 - Jerricans/Metal,other than steel or alu</v>
      </c>
      <c r="F46" s="75" t="str">
        <f aca="false">IFERROR(VLOOKUP(ROWS($F$3:F46),$C$3:$D$98,2,FALSE()),"")</f>
        <v/>
      </c>
    </row>
    <row r="47" customFormat="false" ht="12.5" hidden="false" customHeight="false" outlineLevel="0" collapsed="false">
      <c r="A47" s="72" t="s">
        <v>1072</v>
      </c>
      <c r="B47" s="76" t="s">
        <v>1073</v>
      </c>
      <c r="C47" s="72" t="n">
        <f aca="false">IF(ISNUMBER(SEARCH(MODELO!$D$17,IMO!D47)),MAX(IMO!$C$2:C46)+1,0)</f>
        <v>0</v>
      </c>
      <c r="D47" s="52" t="str">
        <f aca="false">CONCATENATE(A47," - ",B47)</f>
        <v>31A - Steel IBC, liquid products</v>
      </c>
      <c r="F47" s="75" t="str">
        <f aca="false">IFERROR(VLOOKUP(ROWS($F$3:F47),$C$3:$D$98,2,FALSE()),"")</f>
        <v/>
      </c>
    </row>
    <row r="48" customFormat="false" ht="12.5" hidden="false" customHeight="false" outlineLevel="0" collapsed="false">
      <c r="A48" s="72" t="s">
        <v>1074</v>
      </c>
      <c r="B48" s="76" t="s">
        <v>1075</v>
      </c>
      <c r="C48" s="72" t="n">
        <f aca="false">IF(ISNUMBER(SEARCH(MODELO!$D$17,IMO!D48)),MAX(IMO!$C$2:C47)+1,0)</f>
        <v>0</v>
      </c>
      <c r="D48" s="52" t="str">
        <f aca="false">CONCATENATE(A48," - ",B48)</f>
        <v>31A1 - IBC, stainless steel</v>
      </c>
      <c r="F48" s="75" t="str">
        <f aca="false">IFERROR(VLOOKUP(ROWS($F$3:F48),$C$3:$D$98,2,FALSE()),"")</f>
        <v/>
      </c>
    </row>
    <row r="49" customFormat="false" ht="12.5" hidden="false" customHeight="false" outlineLevel="0" collapsed="false">
      <c r="A49" s="72" t="s">
        <v>1076</v>
      </c>
      <c r="B49" s="76" t="s">
        <v>1077</v>
      </c>
      <c r="C49" s="72" t="n">
        <f aca="false">IF(ISNUMBER(SEARCH(MODELO!$D$17,IMO!D49)),MAX(IMO!$C$2:C48)+1,0)</f>
        <v>0</v>
      </c>
      <c r="D49" s="52" t="str">
        <f aca="false">CONCATENATE(A49," - ",B49)</f>
        <v>31B - Aluminium IBC</v>
      </c>
      <c r="F49" s="75" t="str">
        <f aca="false">IFERROR(VLOOKUP(ROWS($F$3:F49),$C$3:$D$98,2,FALSE()),"")</f>
        <v/>
      </c>
    </row>
    <row r="50" customFormat="false" ht="12.5" hidden="false" customHeight="false" outlineLevel="0" collapsed="false">
      <c r="A50" s="72" t="s">
        <v>1078</v>
      </c>
      <c r="B50" s="76" t="s">
        <v>1079</v>
      </c>
      <c r="C50" s="72" t="n">
        <f aca="false">IF(ISNUMBER(SEARCH(MODELO!$D$17,IMO!D50)),MAX(IMO!$C$2:C49)+1,0)</f>
        <v>1</v>
      </c>
      <c r="D50" s="52" t="str">
        <f aca="false">CONCATENATE(A50," - ",B50)</f>
        <v>31HA1 - Comp. IBC, Steel Outer, Plast. Inner, rigid</v>
      </c>
      <c r="F50" s="75" t="str">
        <f aca="false">IFERROR(VLOOKUP(ROWS($F$3:F50),$C$3:$D$98,2,FALSE()),"")</f>
        <v/>
      </c>
    </row>
    <row r="51" customFormat="false" ht="12.5" hidden="false" customHeight="false" outlineLevel="0" collapsed="false">
      <c r="A51" s="72" t="s">
        <v>1080</v>
      </c>
      <c r="B51" s="76" t="s">
        <v>1081</v>
      </c>
      <c r="C51" s="72" t="n">
        <f aca="false">IF(ISNUMBER(SEARCH(MODELO!$D$17,IMO!D51)),MAX(IMO!$C$2:C50)+1,0)</f>
        <v>0</v>
      </c>
      <c r="D51" s="52" t="str">
        <f aca="false">CONCATENATE(A51," - ",B51)</f>
        <v>31HA2 - Comp. IBC. Steel Outer, Plast Inner, flex.</v>
      </c>
      <c r="F51" s="75" t="str">
        <f aca="false">IFERROR(VLOOKUP(ROWS($F$3:F51),$C$3:$D$98,2,FALSE()),"")</f>
        <v/>
      </c>
    </row>
    <row r="52" customFormat="false" ht="12.5" hidden="false" customHeight="false" outlineLevel="0" collapsed="false">
      <c r="A52" s="72" t="s">
        <v>1082</v>
      </c>
      <c r="B52" s="76" t="s">
        <v>1083</v>
      </c>
      <c r="C52" s="72" t="n">
        <f aca="false">IF(ISNUMBER(SEARCH(MODELO!$D$17,IMO!D52)),MAX(IMO!$C$2:C51)+1,0)</f>
        <v>0</v>
      </c>
      <c r="D52" s="52" t="str">
        <f aca="false">CONCATENATE(A52," - ",B52)</f>
        <v>31HB1 - Comp. IBC, Alum. Outer, Plast. Inner, rigid</v>
      </c>
      <c r="F52" s="75" t="str">
        <f aca="false">IFERROR(VLOOKUP(ROWS($F$3:F52),$C$3:$D$98,2,FALSE()),"")</f>
        <v/>
      </c>
    </row>
    <row r="53" customFormat="false" ht="12.5" hidden="false" customHeight="false" outlineLevel="0" collapsed="false">
      <c r="A53" s="72" t="s">
        <v>1084</v>
      </c>
      <c r="B53" s="76" t="s">
        <v>1085</v>
      </c>
      <c r="C53" s="72" t="n">
        <f aca="false">IF(ISNUMBER(SEARCH(MODELO!$D$17,IMO!D53)),MAX(IMO!$C$2:C52)+1,0)</f>
        <v>0</v>
      </c>
      <c r="D53" s="52" t="str">
        <f aca="false">CONCATENATE(A53," - ",B53)</f>
        <v>31HB2 - Comp. IBC, Alum. Outer, Plast. Inner flex</v>
      </c>
      <c r="F53" s="75" t="str">
        <f aca="false">IFERROR(VLOOKUP(ROWS($F$3:F53),$C$3:$D$98,2,FALSE()),"")</f>
        <v/>
      </c>
    </row>
    <row r="54" customFormat="false" ht="12.5" hidden="false" customHeight="false" outlineLevel="0" collapsed="false">
      <c r="A54" s="72" t="s">
        <v>1086</v>
      </c>
      <c r="B54" s="76" t="s">
        <v>1083</v>
      </c>
      <c r="C54" s="72" t="n">
        <f aca="false">IF(ISNUMBER(SEARCH(MODELO!$D$17,IMO!D54)),MAX(IMO!$C$2:C53)+1,0)</f>
        <v>0</v>
      </c>
      <c r="D54" s="52" t="str">
        <f aca="false">CONCATENATE(A54," - ",B54)</f>
        <v>31HH1 - Comp. IBC, Alum. Outer, Plast. Inner, rigid</v>
      </c>
      <c r="F54" s="75" t="str">
        <f aca="false">IFERROR(VLOOKUP(ROWS($F$3:F54),$C$3:$D$98,2,FALSE()),"")</f>
        <v/>
      </c>
    </row>
    <row r="55" customFormat="false" ht="12.5" hidden="false" customHeight="false" outlineLevel="0" collapsed="false">
      <c r="A55" s="72" t="s">
        <v>1087</v>
      </c>
      <c r="B55" s="76" t="s">
        <v>1088</v>
      </c>
      <c r="C55" s="72" t="n">
        <f aca="false">IF(ISNUMBER(SEARCH(MODELO!$D$17,IMO!D55)),MAX(IMO!$C$2:C54)+1,0)</f>
        <v>0</v>
      </c>
      <c r="D55" s="52" t="str">
        <f aca="false">CONCATENATE(A55," - ",B55)</f>
        <v>31HH2 - Comp. IBC, Plast Outer, Plast. Inner, flex</v>
      </c>
      <c r="F55" s="75" t="str">
        <f aca="false">IFERROR(VLOOKUP(ROWS($F$3:F55),$C$3:$D$98,2,FALSE()),"")</f>
        <v/>
      </c>
    </row>
    <row r="56" customFormat="false" ht="12.5" hidden="false" customHeight="false" outlineLevel="0" collapsed="false">
      <c r="A56" s="72" t="s">
        <v>1089</v>
      </c>
      <c r="B56" s="76" t="s">
        <v>1090</v>
      </c>
      <c r="C56" s="72" t="n">
        <f aca="false">IF(ISNUMBER(SEARCH(MODELO!$D$17,IMO!D56)),MAX(IMO!$C$2:C55)+1,0)</f>
        <v>0</v>
      </c>
      <c r="D56" s="52" t="str">
        <f aca="false">CONCATENATE(A56," - ",B56)</f>
        <v>31HN1 - Comp. IBC, Metal Outer, Plast Inner, rigid</v>
      </c>
      <c r="F56" s="75" t="str">
        <f aca="false">IFERROR(VLOOKUP(ROWS($F$3:F56),$C$3:$D$98,2,FALSE()),"")</f>
        <v/>
      </c>
    </row>
    <row r="57" customFormat="false" ht="12.5" hidden="false" customHeight="false" outlineLevel="0" collapsed="false">
      <c r="A57" s="72" t="s">
        <v>1091</v>
      </c>
      <c r="B57" s="76" t="s">
        <v>1092</v>
      </c>
      <c r="C57" s="72" t="n">
        <f aca="false">IF(ISNUMBER(SEARCH(MODELO!$D$17,IMO!D57)),MAX(IMO!$C$2:C56)+1,0)</f>
        <v>0</v>
      </c>
      <c r="D57" s="52" t="str">
        <f aca="false">CONCATENATE(A57," - ",B57)</f>
        <v>31H1 - Rigid plastic IBC, for liquids</v>
      </c>
      <c r="F57" s="75" t="str">
        <f aca="false">IFERROR(VLOOKUP(ROWS($F$3:F57),$C$3:$D$98,2,FALSE()),"")</f>
        <v/>
      </c>
    </row>
    <row r="58" customFormat="false" ht="12.5" hidden="false" customHeight="false" outlineLevel="0" collapsed="false">
      <c r="A58" s="72" t="s">
        <v>1093</v>
      </c>
      <c r="B58" s="76" t="s">
        <v>1094</v>
      </c>
      <c r="C58" s="72" t="n">
        <f aca="false">IF(ISNUMBER(SEARCH(MODELO!$D$17,IMO!D58)),MAX(IMO!$C$2:C57)+1,0)</f>
        <v>0</v>
      </c>
      <c r="D58" s="52" t="str">
        <f aca="false">CONCATENATE(A58," - ",B58)</f>
        <v>31H2 - Rigid plast. IBC f. liquids, freestanding</v>
      </c>
      <c r="F58" s="75" t="str">
        <f aca="false">IFERROR(VLOOKUP(ROWS($F$3:F58),$C$3:$D$98,2,FALSE()),"")</f>
        <v/>
      </c>
    </row>
    <row r="59" customFormat="false" ht="12.5" hidden="false" customHeight="false" outlineLevel="0" collapsed="false">
      <c r="A59" s="72" t="s">
        <v>1095</v>
      </c>
      <c r="B59" s="76" t="s">
        <v>1096</v>
      </c>
      <c r="C59" s="72" t="n">
        <f aca="false">IF(ISNUMBER(SEARCH(MODELO!$D$17,IMO!D59)),MAX(IMO!$C$2:C58)+1,0)</f>
        <v>0</v>
      </c>
      <c r="D59" s="52" t="str">
        <f aca="false">CONCATENATE(A59," - ",B59)</f>
        <v>31N - Other IBC than steel or aluminiun IBC</v>
      </c>
      <c r="F59" s="75" t="str">
        <f aca="false">IFERROR(VLOOKUP(ROWS($F$3:F59),$C$3:$D$98,2,FALSE()),"")</f>
        <v/>
      </c>
    </row>
    <row r="60" customFormat="false" ht="12.5" hidden="false" customHeight="false" outlineLevel="0" collapsed="false">
      <c r="A60" s="72" t="s">
        <v>948</v>
      </c>
      <c r="B60" s="76" t="s">
        <v>1097</v>
      </c>
      <c r="C60" s="72" t="n">
        <f aca="false">IF(ISNUMBER(SEARCH(MODELO!$D$17,IMO!D60)),MAX(IMO!$C$2:C59)+1,0)</f>
        <v>0</v>
      </c>
      <c r="D60" s="52" t="str">
        <f aca="false">CONCATENATE(A60," - ",B60)</f>
        <v>4A - Steel box</v>
      </c>
      <c r="F60" s="75" t="str">
        <f aca="false">IFERROR(VLOOKUP(ROWS($F$3:F60),$C$3:$D$98,2,FALSE()),"")</f>
        <v/>
      </c>
    </row>
    <row r="61" customFormat="false" ht="12.5" hidden="false" customHeight="false" outlineLevel="0" collapsed="false">
      <c r="A61" s="72" t="s">
        <v>950</v>
      </c>
      <c r="B61" s="76" t="s">
        <v>1098</v>
      </c>
      <c r="C61" s="72" t="n">
        <f aca="false">IF(ISNUMBER(SEARCH(MODELO!$D$17,IMO!D61)),MAX(IMO!$C$2:C60)+1,0)</f>
        <v>0</v>
      </c>
      <c r="D61" s="52" t="str">
        <f aca="false">CONCATENATE(A61," - ",B61)</f>
        <v>4B - Aluminium Box</v>
      </c>
      <c r="F61" s="75" t="str">
        <f aca="false">IFERROR(VLOOKUP(ROWS($F$3:F61),$C$3:$D$98,2,FALSE()),"")</f>
        <v/>
      </c>
    </row>
    <row r="62" customFormat="false" ht="12.5" hidden="false" customHeight="false" outlineLevel="0" collapsed="false">
      <c r="A62" s="72" t="s">
        <v>1099</v>
      </c>
      <c r="B62" s="76" t="s">
        <v>1100</v>
      </c>
      <c r="C62" s="72" t="n">
        <f aca="false">IF(ISNUMBER(SEARCH(MODELO!$D$17,IMO!D62)),MAX(IMO!$C$2:C61)+1,0)</f>
        <v>0</v>
      </c>
      <c r="D62" s="52" t="str">
        <f aca="false">CONCATENATE(A62," - ",B62)</f>
        <v>4C1 - Boxes/Natural wood/Ordinary</v>
      </c>
      <c r="F62" s="75" t="str">
        <f aca="false">IFERROR(VLOOKUP(ROWS($F$3:F62),$C$3:$D$98,2,FALSE()),"")</f>
        <v/>
      </c>
    </row>
    <row r="63" customFormat="false" ht="12.5" hidden="false" customHeight="false" outlineLevel="0" collapsed="false">
      <c r="A63" s="72" t="s">
        <v>1101</v>
      </c>
      <c r="B63" s="76" t="s">
        <v>1102</v>
      </c>
      <c r="C63" s="72" t="n">
        <f aca="false">IF(ISNUMBER(SEARCH(MODELO!$D$17,IMO!D63)),MAX(IMO!$C$2:C62)+1,0)</f>
        <v>0</v>
      </c>
      <c r="D63" s="52" t="str">
        <f aca="false">CONCATENATE(A63," - ",B63)</f>
        <v>4C2 - Boxes/Natural wood/With sift-prood walls</v>
      </c>
      <c r="F63" s="75" t="str">
        <f aca="false">IFERROR(VLOOKUP(ROWS($F$3:F63),$C$3:$D$98,2,FALSE()),"")</f>
        <v/>
      </c>
    </row>
    <row r="64" customFormat="false" ht="12.5" hidden="false" customHeight="false" outlineLevel="0" collapsed="false">
      <c r="A64" s="72" t="s">
        <v>954</v>
      </c>
      <c r="B64" s="76" t="s">
        <v>1103</v>
      </c>
      <c r="C64" s="72" t="n">
        <f aca="false">IF(ISNUMBER(SEARCH(MODELO!$D$17,IMO!D64)),MAX(IMO!$C$2:C63)+1,0)</f>
        <v>0</v>
      </c>
      <c r="D64" s="52" t="str">
        <f aca="false">CONCATENATE(A64," - ",B64)</f>
        <v>4D - Boxes/Plywood</v>
      </c>
      <c r="F64" s="75" t="str">
        <f aca="false">IFERROR(VLOOKUP(ROWS($F$3:F64),$C$3:$D$98,2,FALSE()),"")</f>
        <v/>
      </c>
    </row>
    <row r="65" customFormat="false" ht="12.5" hidden="false" customHeight="false" outlineLevel="0" collapsed="false">
      <c r="A65" s="72" t="s">
        <v>956</v>
      </c>
      <c r="B65" s="76" t="s">
        <v>1104</v>
      </c>
      <c r="C65" s="72" t="n">
        <f aca="false">IF(ISNUMBER(SEARCH(MODELO!$D$17,IMO!D65)),MAX(IMO!$C$2:C64)+1,0)</f>
        <v>0</v>
      </c>
      <c r="D65" s="52" t="str">
        <f aca="false">CONCATENATE(A65," - ",B65)</f>
        <v>4F - Boxes/Reconstituted wood</v>
      </c>
      <c r="F65" s="75" t="str">
        <f aca="false">IFERROR(VLOOKUP(ROWS($F$3:F65),$C$3:$D$98,2,FALSE()),"")</f>
        <v/>
      </c>
    </row>
    <row r="66" customFormat="false" ht="12.5" hidden="false" customHeight="false" outlineLevel="0" collapsed="false">
      <c r="A66" s="72" t="s">
        <v>958</v>
      </c>
      <c r="B66" s="76" t="s">
        <v>1105</v>
      </c>
      <c r="C66" s="72" t="n">
        <f aca="false">IF(ISNUMBER(SEARCH(MODELO!$D$17,IMO!D66)),MAX(IMO!$C$2:C65)+1,0)</f>
        <v>0</v>
      </c>
      <c r="D66" s="52" t="str">
        <f aca="false">CONCATENATE(A66," - ",B66)</f>
        <v>4G - Boxes/Fibreboard</v>
      </c>
      <c r="F66" s="75" t="str">
        <f aca="false">IFERROR(VLOOKUP(ROWS($F$3:F66),$C$3:$D$98,2,FALSE()),"")</f>
        <v/>
      </c>
    </row>
    <row r="67" customFormat="false" ht="12.5" hidden="false" customHeight="false" outlineLevel="0" collapsed="false">
      <c r="A67" s="72" t="s">
        <v>1106</v>
      </c>
      <c r="B67" s="76" t="s">
        <v>1107</v>
      </c>
      <c r="C67" s="72" t="n">
        <f aca="false">IF(ISNUMBER(SEARCH(MODELO!$D$17,IMO!D67)),MAX(IMO!$C$2:C66)+1,0)</f>
        <v>0</v>
      </c>
      <c r="D67" s="52" t="str">
        <f aca="false">CONCATENATE(A67," - ",B67)</f>
        <v>4H1 - Boxes/Plastics/Expanded</v>
      </c>
      <c r="F67" s="75" t="str">
        <f aca="false">IFERROR(VLOOKUP(ROWS($F$3:F67),$C$3:$D$98,2,FALSE()),"")</f>
        <v/>
      </c>
    </row>
    <row r="68" customFormat="false" ht="12.5" hidden="false" customHeight="false" outlineLevel="0" collapsed="false">
      <c r="A68" s="72" t="s">
        <v>1108</v>
      </c>
      <c r="B68" s="76" t="s">
        <v>1109</v>
      </c>
      <c r="C68" s="72" t="n">
        <f aca="false">IF(ISNUMBER(SEARCH(MODELO!$D$17,IMO!D68)),MAX(IMO!$C$2:C67)+1,0)</f>
        <v>0</v>
      </c>
      <c r="D68" s="52" t="str">
        <f aca="false">CONCATENATE(A68," - ",B68)</f>
        <v>4H2 - Boxes/Plastics/Solid</v>
      </c>
      <c r="F68" s="75" t="str">
        <f aca="false">IFERROR(VLOOKUP(ROWS($F$3:F68),$C$3:$D$98,2,FALSE()),"")</f>
        <v/>
      </c>
    </row>
    <row r="69" customFormat="false" ht="12.5" hidden="false" customHeight="false" outlineLevel="0" collapsed="false">
      <c r="A69" s="72" t="s">
        <v>1110</v>
      </c>
      <c r="B69" s="76" t="s">
        <v>1111</v>
      </c>
      <c r="C69" s="72" t="n">
        <f aca="false">IF(ISNUMBER(SEARCH(MODELO!$D$17,IMO!D69)),MAX(IMO!$C$2:C68)+1,0)</f>
        <v>0</v>
      </c>
      <c r="D69" s="52" t="str">
        <f aca="false">CONCATENATE(A69," - ",B69)</f>
        <v>5H1 - Bags/Woven plastics/Witho inner lining</v>
      </c>
      <c r="F69" s="75" t="str">
        <f aca="false">IFERROR(VLOOKUP(ROWS($F$3:F69),$C$3:$D$98,2,FALSE()),"")</f>
        <v/>
      </c>
    </row>
    <row r="70" customFormat="false" ht="12.5" hidden="false" customHeight="false" outlineLevel="0" collapsed="false">
      <c r="A70" s="72" t="s">
        <v>1112</v>
      </c>
      <c r="B70" s="76" t="s">
        <v>1113</v>
      </c>
      <c r="C70" s="72" t="n">
        <f aca="false">IF(ISNUMBER(SEARCH(MODELO!$D$17,IMO!D70)),MAX(IMO!$C$2:C69)+1,0)</f>
        <v>0</v>
      </c>
      <c r="D70" s="52" t="str">
        <f aca="false">CONCATENATE(A70," - ",B70)</f>
        <v>5H2 - Bags/Woven plastics/Sift-proof</v>
      </c>
      <c r="F70" s="75" t="str">
        <f aca="false">IFERROR(VLOOKUP(ROWS($F$3:F70),$C$3:$D$98,2,FALSE()),"")</f>
        <v/>
      </c>
    </row>
    <row r="71" customFormat="false" ht="12.5" hidden="false" customHeight="false" outlineLevel="0" collapsed="false">
      <c r="A71" s="72" t="s">
        <v>1114</v>
      </c>
      <c r="B71" s="76" t="s">
        <v>1115</v>
      </c>
      <c r="C71" s="72" t="n">
        <f aca="false">IF(ISNUMBER(SEARCH(MODELO!$D$17,IMO!D71)),MAX(IMO!$C$2:C70)+1,0)</f>
        <v>0</v>
      </c>
      <c r="D71" s="52" t="str">
        <f aca="false">CONCATENATE(A71," - ",B71)</f>
        <v>5H3 - Bags/Woven plastics/Water resistant</v>
      </c>
      <c r="F71" s="75" t="str">
        <f aca="false">IFERROR(VLOOKUP(ROWS($F$3:F71),$C$3:$D$98,2,FALSE()),"")</f>
        <v/>
      </c>
    </row>
    <row r="72" customFormat="false" ht="12.5" hidden="false" customHeight="false" outlineLevel="0" collapsed="false">
      <c r="A72" s="72" t="s">
        <v>1116</v>
      </c>
      <c r="B72" s="76" t="s">
        <v>1117</v>
      </c>
      <c r="C72" s="72" t="n">
        <f aca="false">IF(ISNUMBER(SEARCH(MODELO!$D$17,IMO!D72)),MAX(IMO!$C$2:C71)+1,0)</f>
        <v>0</v>
      </c>
      <c r="D72" s="52" t="str">
        <f aca="false">CONCATENATE(A72," - ",B72)</f>
        <v>5H4 - Bags/Plastic film</v>
      </c>
      <c r="F72" s="75" t="str">
        <f aca="false">IFERROR(VLOOKUP(ROWS($F$3:F72),$C$3:$D$98,2,FALSE()),"")</f>
        <v/>
      </c>
    </row>
    <row r="73" customFormat="false" ht="12.5" hidden="false" customHeight="false" outlineLevel="0" collapsed="false">
      <c r="A73" s="72" t="s">
        <v>1118</v>
      </c>
      <c r="B73" s="76" t="s">
        <v>1119</v>
      </c>
      <c r="C73" s="72" t="n">
        <f aca="false">IF(ISNUMBER(SEARCH(MODELO!$D$17,IMO!D73)),MAX(IMO!$C$2:C72)+1,0)</f>
        <v>0</v>
      </c>
      <c r="D73" s="52" t="str">
        <f aca="false">CONCATENATE(A73," - ",B73)</f>
        <v>5L1 - Bags/Textile/Without inner lining o coat</v>
      </c>
      <c r="F73" s="75" t="str">
        <f aca="false">IFERROR(VLOOKUP(ROWS($F$3:F73),$C$3:$D$98,2,FALSE()),"")</f>
        <v/>
      </c>
    </row>
    <row r="74" customFormat="false" ht="12.5" hidden="false" customHeight="false" outlineLevel="0" collapsed="false">
      <c r="A74" s="72" t="s">
        <v>1120</v>
      </c>
      <c r="B74" s="76" t="s">
        <v>1121</v>
      </c>
      <c r="C74" s="72" t="n">
        <f aca="false">IF(ISNUMBER(SEARCH(MODELO!$D$17,IMO!D74)),MAX(IMO!$C$2:C73)+1,0)</f>
        <v>0</v>
      </c>
      <c r="D74" s="52" t="str">
        <f aca="false">CONCATENATE(A74," - ",B74)</f>
        <v>5L2 - Bags/Textile/Sift-proof</v>
      </c>
      <c r="F74" s="75" t="str">
        <f aca="false">IFERROR(VLOOKUP(ROWS($F$3:F74),$C$3:$D$98,2,FALSE()),"")</f>
        <v/>
      </c>
    </row>
    <row r="75" customFormat="false" ht="12.5" hidden="false" customHeight="false" outlineLevel="0" collapsed="false">
      <c r="A75" s="72" t="s">
        <v>1122</v>
      </c>
      <c r="B75" s="76" t="s">
        <v>1123</v>
      </c>
      <c r="C75" s="72" t="n">
        <f aca="false">IF(ISNUMBER(SEARCH(MODELO!$D$17,IMO!D75)),MAX(IMO!$C$2:C74)+1,0)</f>
        <v>0</v>
      </c>
      <c r="D75" s="52" t="str">
        <f aca="false">CONCATENATE(A75," - ",B75)</f>
        <v>5L3 - Bags/Textile/Water resistant</v>
      </c>
      <c r="F75" s="75" t="str">
        <f aca="false">IFERROR(VLOOKUP(ROWS($F$3:F75),$C$3:$D$98,2,FALSE()),"")</f>
        <v/>
      </c>
    </row>
    <row r="76" customFormat="false" ht="12.5" hidden="false" customHeight="false" outlineLevel="0" collapsed="false">
      <c r="A76" s="72" t="s">
        <v>1124</v>
      </c>
      <c r="B76" s="76" t="s">
        <v>1125</v>
      </c>
      <c r="C76" s="72" t="n">
        <f aca="false">IF(ISNUMBER(SEARCH(MODELO!$D$17,IMO!D76)),MAX(IMO!$C$2:C75)+1,0)</f>
        <v>0</v>
      </c>
      <c r="D76" s="52" t="str">
        <f aca="false">CONCATENATE(A76," - ",B76)</f>
        <v>5M1 - Bags/Paper/Multiwall</v>
      </c>
      <c r="F76" s="75" t="str">
        <f aca="false">IFERROR(VLOOKUP(ROWS($F$3:F76),$C$3:$D$98,2,FALSE()),"")</f>
        <v/>
      </c>
    </row>
    <row r="77" customFormat="false" ht="12.5" hidden="false" customHeight="false" outlineLevel="0" collapsed="false">
      <c r="A77" s="72" t="s">
        <v>1126</v>
      </c>
      <c r="B77" s="76" t="s">
        <v>1127</v>
      </c>
      <c r="C77" s="72" t="n">
        <f aca="false">IF(ISNUMBER(SEARCH(MODELO!$D$17,IMO!D77)),MAX(IMO!$C$2:C76)+1,0)</f>
        <v>0</v>
      </c>
      <c r="D77" s="52" t="str">
        <f aca="false">CONCATENATE(A77," - ",B77)</f>
        <v>5M2 - Bags/Paper/Multiwall,water resistant</v>
      </c>
      <c r="F77" s="75" t="str">
        <f aca="false">IFERROR(VLOOKUP(ROWS($F$3:F77),$C$3:$D$98,2,FALSE()),"")</f>
        <v/>
      </c>
    </row>
    <row r="78" customFormat="false" ht="12.5" hidden="false" customHeight="false" outlineLevel="0" collapsed="false">
      <c r="A78" s="72" t="s">
        <v>1128</v>
      </c>
      <c r="B78" s="76" t="s">
        <v>1129</v>
      </c>
      <c r="C78" s="72" t="n">
        <f aca="false">IF(ISNUMBER(SEARCH(MODELO!$D$17,IMO!D78)),MAX(IMO!$C$2:C77)+1,0)</f>
        <v>0</v>
      </c>
      <c r="D78" s="52" t="str">
        <f aca="false">CONCATENATE(A78," - ",B78)</f>
        <v>51H - Flexible Plastic IBC</v>
      </c>
      <c r="F78" s="75" t="str">
        <f aca="false">IFERROR(VLOOKUP(ROWS($F$3:F78),$C$3:$D$98,2,FALSE()),"")</f>
        <v/>
      </c>
    </row>
    <row r="79" customFormat="false" ht="12.5" hidden="false" customHeight="false" outlineLevel="0" collapsed="false">
      <c r="A79" s="72" t="s">
        <v>1130</v>
      </c>
      <c r="B79" s="76" t="s">
        <v>1131</v>
      </c>
      <c r="C79" s="72" t="n">
        <f aca="false">IF(ISNUMBER(SEARCH(MODELO!$D$17,IMO!D79)),MAX(IMO!$C$2:C78)+1,0)</f>
        <v>0</v>
      </c>
      <c r="D79" s="52" t="str">
        <f aca="false">CONCATENATE(A79," - ",B79)</f>
        <v>6HA1 - Comp.pack./plas.recep/in steel drum</v>
      </c>
      <c r="F79" s="75" t="str">
        <f aca="false">IFERROR(VLOOKUP(ROWS($F$3:F79),$C$3:$D$98,2,FALSE()),"")</f>
        <v/>
      </c>
    </row>
    <row r="80" customFormat="false" ht="12.5" hidden="false" customHeight="false" outlineLevel="0" collapsed="false">
      <c r="A80" s="72" t="s">
        <v>1132</v>
      </c>
      <c r="B80" s="76" t="s">
        <v>1133</v>
      </c>
      <c r="C80" s="72" t="n">
        <f aca="false">IF(ISNUMBER(SEARCH(MODELO!$D$17,IMO!D80)),MAX(IMO!$C$2:C79)+1,0)</f>
        <v>0</v>
      </c>
      <c r="D80" s="52" t="str">
        <f aca="false">CONCATENATE(A80," - ",B80)</f>
        <v>6HA2 - Comp. Pack./plast.recep/steel crate or box</v>
      </c>
      <c r="F80" s="75" t="str">
        <f aca="false">IFERROR(VLOOKUP(ROWS($F$3:F80),$C$3:$D$98,2,FALSE()),"")</f>
        <v/>
      </c>
    </row>
    <row r="81" customFormat="false" ht="12.5" hidden="false" customHeight="false" outlineLevel="0" collapsed="false">
      <c r="A81" s="72" t="s">
        <v>1134</v>
      </c>
      <c r="B81" s="76" t="s">
        <v>1135</v>
      </c>
      <c r="C81" s="72" t="n">
        <f aca="false">IF(ISNUMBER(SEARCH(MODELO!$D$17,IMO!D81)),MAX(IMO!$C$2:C80)+1,0)</f>
        <v>0</v>
      </c>
      <c r="D81" s="52" t="str">
        <f aca="false">CONCATENATE(A81," - ",B81)</f>
        <v>6HB1 - Comp. Pack./plas.recep/aluminium drum</v>
      </c>
      <c r="F81" s="75" t="str">
        <f aca="false">IFERROR(VLOOKUP(ROWS($F$3:F81),$C$3:$D$98,2,FALSE()),"")</f>
        <v/>
      </c>
    </row>
    <row r="82" customFormat="false" ht="12.5" hidden="false" customHeight="false" outlineLevel="0" collapsed="false">
      <c r="A82" s="72" t="s">
        <v>1136</v>
      </c>
      <c r="B82" s="76" t="s">
        <v>1137</v>
      </c>
      <c r="C82" s="72" t="n">
        <f aca="false">IF(ISNUMBER(SEARCH(MODELO!$D$17,IMO!D82)),MAX(IMO!$C$2:C81)+1,0)</f>
        <v>0</v>
      </c>
      <c r="D82" s="52" t="str">
        <f aca="false">CONCATENATE(A82," - ",B82)</f>
        <v>6HB2 - Comp. Pack./plas.recep/alu crate or box</v>
      </c>
      <c r="F82" s="75" t="str">
        <f aca="false">IFERROR(VLOOKUP(ROWS($F$3:F82),$C$3:$D$98,2,FALSE()),"")</f>
        <v/>
      </c>
    </row>
    <row r="83" customFormat="false" ht="12.5" hidden="false" customHeight="false" outlineLevel="0" collapsed="false">
      <c r="A83" s="72" t="s">
        <v>1138</v>
      </c>
      <c r="B83" s="76" t="s">
        <v>1139</v>
      </c>
      <c r="C83" s="72" t="n">
        <f aca="false">IF(ISNUMBER(SEARCH(MODELO!$D$17,IMO!D83)),MAX(IMO!$C$2:C82)+1,0)</f>
        <v>0</v>
      </c>
      <c r="D83" s="52" t="str">
        <f aca="false">CONCATENATE(A83," - ",B83)</f>
        <v>6HC - Comp.pack./plas.recep/in wooden box</v>
      </c>
      <c r="F83" s="75" t="str">
        <f aca="false">IFERROR(VLOOKUP(ROWS($F$3:F83),$C$3:$D$98,2,FALSE()),"")</f>
        <v/>
      </c>
    </row>
    <row r="84" customFormat="false" ht="12.5" hidden="false" customHeight="false" outlineLevel="0" collapsed="false">
      <c r="A84" s="72" t="s">
        <v>1140</v>
      </c>
      <c r="B84" s="76" t="s">
        <v>1141</v>
      </c>
      <c r="C84" s="72" t="n">
        <f aca="false">IF(ISNUMBER(SEARCH(MODELO!$D$17,IMO!D84)),MAX(IMO!$C$2:C83)+1,0)</f>
        <v>0</v>
      </c>
      <c r="D84" s="52" t="str">
        <f aca="false">CONCATENATE(A84," - ",B84)</f>
        <v>6HD1 - Comp. Pack./plas.recep/in plywood drum</v>
      </c>
      <c r="F84" s="75" t="str">
        <f aca="false">IFERROR(VLOOKUP(ROWS($F$3:F84),$C$3:$D$98,2,FALSE()),"")</f>
        <v/>
      </c>
    </row>
    <row r="85" customFormat="false" ht="12.5" hidden="false" customHeight="false" outlineLevel="0" collapsed="false">
      <c r="A85" s="72" t="s">
        <v>1142</v>
      </c>
      <c r="B85" s="76" t="s">
        <v>1143</v>
      </c>
      <c r="C85" s="72" t="n">
        <f aca="false">IF(ISNUMBER(SEARCH(MODELO!$D$17,IMO!D85)),MAX(IMO!$C$2:C84)+1,0)</f>
        <v>0</v>
      </c>
      <c r="D85" s="52" t="str">
        <f aca="false">CONCATENATE(A85," - ",B85)</f>
        <v>6HD2 - Comp. Pack.plas.recep/in plywood box</v>
      </c>
      <c r="F85" s="75" t="str">
        <f aca="false">IFERROR(VLOOKUP(ROWS($F$3:F85),$C$3:$D$98,2,FALSE()),"")</f>
        <v/>
      </c>
    </row>
    <row r="86" customFormat="false" ht="12.5" hidden="false" customHeight="false" outlineLevel="0" collapsed="false">
      <c r="A86" s="72" t="s">
        <v>1144</v>
      </c>
      <c r="B86" s="76" t="s">
        <v>1145</v>
      </c>
      <c r="C86" s="72" t="n">
        <f aca="false">IF(ISNUMBER(SEARCH(MODELO!$D$17,IMO!D86)),MAX(IMO!$C$2:C85)+1,0)</f>
        <v>0</v>
      </c>
      <c r="D86" s="52" t="str">
        <f aca="false">CONCATENATE(A86," - ",B86)</f>
        <v>6HG1 - Comp. Pack./ plas.recep/in fibre drum</v>
      </c>
      <c r="F86" s="75" t="str">
        <f aca="false">IFERROR(VLOOKUP(ROWS($F$3:F86),$C$3:$D$98,2,FALSE()),"")</f>
        <v/>
      </c>
    </row>
    <row r="87" customFormat="false" ht="12.5" hidden="false" customHeight="false" outlineLevel="0" collapsed="false">
      <c r="A87" s="72" t="s">
        <v>1146</v>
      </c>
      <c r="B87" s="76" t="s">
        <v>1147</v>
      </c>
      <c r="C87" s="72" t="n">
        <f aca="false">IF(ISNUMBER(SEARCH(MODELO!$D$17,IMO!D87)),MAX(IMO!$C$2:C86)+1,0)</f>
        <v>0</v>
      </c>
      <c r="D87" s="52" t="str">
        <f aca="false">CONCATENATE(A87," - ",B87)</f>
        <v>6HG2 - Comp. Pack./plas.recep/fibreboard box</v>
      </c>
      <c r="F87" s="75" t="str">
        <f aca="false">IFERROR(VLOOKUP(ROWS($F$3:F87),$C$3:$D$98,2,FALSE()),"")</f>
        <v/>
      </c>
    </row>
    <row r="88" customFormat="false" ht="12.5" hidden="false" customHeight="false" outlineLevel="0" collapsed="false">
      <c r="A88" s="72" t="s">
        <v>1148</v>
      </c>
      <c r="B88" s="76" t="s">
        <v>1149</v>
      </c>
      <c r="C88" s="72" t="n">
        <f aca="false">IF(ISNUMBER(SEARCH(MODELO!$D$17,IMO!D88)),MAX(IMO!$C$2:C87)+1,0)</f>
        <v>0</v>
      </c>
      <c r="D88" s="52" t="str">
        <f aca="false">CONCATENATE(A88," - ",B88)</f>
        <v>6HH1 - Comp. Pack./ plas.recep/in plastic drum</v>
      </c>
      <c r="F88" s="75" t="str">
        <f aca="false">IFERROR(VLOOKUP(ROWS($F$3:F88),$C$3:$D$98,2,FALSE()),"")</f>
        <v/>
      </c>
    </row>
    <row r="89" customFormat="false" ht="12.5" hidden="false" customHeight="false" outlineLevel="0" collapsed="false">
      <c r="A89" s="72" t="s">
        <v>1150</v>
      </c>
      <c r="B89" s="76" t="s">
        <v>1151</v>
      </c>
      <c r="C89" s="72" t="n">
        <f aca="false">IF(ISNUMBER(SEARCH(MODELO!$D$17,IMO!D89)),MAX(IMO!$C$2:C88)+1,0)</f>
        <v>0</v>
      </c>
      <c r="D89" s="52" t="str">
        <f aca="false">CONCATENATE(A89," - ",B89)</f>
        <v>6HH2 - Comp. Pack./plas.recep/solid plastics box</v>
      </c>
      <c r="F89" s="75" t="str">
        <f aca="false">IFERROR(VLOOKUP(ROWS($F$3:F89),$C$3:$D$98,2,FALSE()),"")</f>
        <v/>
      </c>
    </row>
    <row r="90" customFormat="false" ht="12.5" hidden="false" customHeight="false" outlineLevel="0" collapsed="false">
      <c r="A90" s="72" t="s">
        <v>1152</v>
      </c>
      <c r="B90" s="76" t="s">
        <v>1153</v>
      </c>
      <c r="C90" s="72" t="n">
        <f aca="false">IF(ISNUMBER(SEARCH(MODELO!$D$17,IMO!D90)),MAX(IMO!$C$2:C89)+1,0)</f>
        <v>0</v>
      </c>
      <c r="D90" s="52" t="str">
        <f aca="false">CONCATENATE(A90," - ",B90)</f>
        <v>6PA1 - Comp. Pack./Glass,porc.,stonew rec/steel</v>
      </c>
      <c r="F90" s="75" t="str">
        <f aca="false">IFERROR(VLOOKUP(ROWS($F$3:F90),$C$3:$D$98,2,FALSE()),"")</f>
        <v/>
      </c>
    </row>
    <row r="91" customFormat="false" ht="12.5" hidden="false" customHeight="false" outlineLevel="0" collapsed="false">
      <c r="A91" s="72" t="s">
        <v>1154</v>
      </c>
      <c r="B91" s="76" t="s">
        <v>1155</v>
      </c>
      <c r="C91" s="72" t="n">
        <f aca="false">IF(ISNUMBER(SEARCH(MODELO!$D$17,IMO!D91)),MAX(IMO!$C$2:C90)+1,0)</f>
        <v>0</v>
      </c>
      <c r="D91" s="52" t="str">
        <f aca="false">CONCATENATE(A91," - ",B91)</f>
        <v>6PA2 - Comp. Pack./Glass,porc.,stonew rec/st cra</v>
      </c>
      <c r="F91" s="75" t="str">
        <f aca="false">IFERROR(VLOOKUP(ROWS($F$3:F91),$C$3:$D$98,2,FALSE()),"")</f>
        <v/>
      </c>
    </row>
    <row r="92" customFormat="false" ht="12.5" hidden="false" customHeight="false" outlineLevel="0" collapsed="false">
      <c r="A92" s="72" t="s">
        <v>1156</v>
      </c>
      <c r="B92" s="76" t="s">
        <v>1157</v>
      </c>
      <c r="C92" s="72" t="n">
        <f aca="false">IF(ISNUMBER(SEARCH(MODELO!$D$17,IMO!D92)),MAX(IMO!$C$2:C91)+1,0)</f>
        <v>0</v>
      </c>
      <c r="D92" s="52" t="str">
        <f aca="false">CONCATENATE(A92," - ",B92)</f>
        <v>6PC - Comp. Pack/glass,porc.,stonew rec/woo box</v>
      </c>
      <c r="F92" s="75" t="str">
        <f aca="false">IFERROR(VLOOKUP(ROWS($F$3:F92),$C$3:$D$98,2,FALSE()),"")</f>
        <v/>
      </c>
    </row>
    <row r="93" customFormat="false" ht="12.5" hidden="false" customHeight="false" outlineLevel="0" collapsed="false">
      <c r="A93" s="72" t="s">
        <v>1158</v>
      </c>
      <c r="B93" s="76" t="s">
        <v>1159</v>
      </c>
      <c r="C93" s="72" t="n">
        <f aca="false">IF(ISNUMBER(SEARCH(MODELO!$D$17,IMO!D93)),MAX(IMO!$C$2:C92)+1,0)</f>
        <v>0</v>
      </c>
      <c r="D93" s="52" t="str">
        <f aca="false">CONCATENATE(A93," - ",B93)</f>
        <v>6PD1 - Comp. Pack/glass,porc.,stonew rec/ply dru</v>
      </c>
      <c r="F93" s="75" t="str">
        <f aca="false">IFERROR(VLOOKUP(ROWS($F$3:F93),$C$3:$D$98,2,FALSE()),"")</f>
        <v/>
      </c>
    </row>
    <row r="94" customFormat="false" ht="12.5" hidden="false" customHeight="false" outlineLevel="0" collapsed="false">
      <c r="A94" s="72" t="s">
        <v>1160</v>
      </c>
      <c r="B94" s="76" t="s">
        <v>1161</v>
      </c>
      <c r="C94" s="72" t="n">
        <f aca="false">IF(ISNUMBER(SEARCH(MODELO!$D$17,IMO!D94)),MAX(IMO!$C$2:C93)+1,0)</f>
        <v>0</v>
      </c>
      <c r="D94" s="52" t="str">
        <f aca="false">CONCATENATE(A94," - ",B94)</f>
        <v>6PD2 - Comp. Pack/glass,porc.,stonew rec/wickerw</v>
      </c>
      <c r="F94" s="75" t="str">
        <f aca="false">IFERROR(VLOOKUP(ROWS($F$3:F94),$C$3:$D$98,2,FALSE()),"")</f>
        <v/>
      </c>
    </row>
    <row r="95" customFormat="false" ht="12.5" hidden="false" customHeight="false" outlineLevel="0" collapsed="false">
      <c r="A95" s="72" t="s">
        <v>1162</v>
      </c>
      <c r="B95" s="76" t="s">
        <v>1163</v>
      </c>
      <c r="C95" s="72" t="n">
        <f aca="false">IF(ISNUMBER(SEARCH(MODELO!$D$17,IMO!D95)),MAX(IMO!$C$2:C94)+1,0)</f>
        <v>0</v>
      </c>
      <c r="D95" s="52" t="str">
        <f aca="false">CONCATENATE(A95," - ",B95)</f>
        <v>6PG1 - Comp. Pack/glass,porc.,stonew rec/fibredr</v>
      </c>
      <c r="F95" s="75" t="str">
        <f aca="false">IFERROR(VLOOKUP(ROWS($F$3:F95),$C$3:$D$98,2,FALSE()),"")</f>
        <v/>
      </c>
    </row>
    <row r="96" customFormat="false" ht="12.5" hidden="false" customHeight="false" outlineLevel="0" collapsed="false">
      <c r="A96" s="72" t="s">
        <v>1164</v>
      </c>
      <c r="B96" s="76" t="s">
        <v>1165</v>
      </c>
      <c r="C96" s="72" t="n">
        <f aca="false">IF(ISNUMBER(SEARCH(MODELO!$D$17,IMO!D96)),MAX(IMO!$C$2:C95)+1,0)</f>
        <v>0</v>
      </c>
      <c r="D96" s="52" t="str">
        <f aca="false">CONCATENATE(A96," - ",B96)</f>
        <v>6PG2 - Comp. Pack/glass,porc.,stonew rec/fibrebo</v>
      </c>
      <c r="F96" s="75" t="str">
        <f aca="false">IFERROR(VLOOKUP(ROWS($F$3:F96),$C$3:$D$98,2,FALSE()),"")</f>
        <v/>
      </c>
    </row>
    <row r="97" customFormat="false" ht="12.5" hidden="false" customHeight="false" outlineLevel="0" collapsed="false">
      <c r="A97" s="72" t="s">
        <v>1166</v>
      </c>
      <c r="B97" s="76" t="s">
        <v>1167</v>
      </c>
      <c r="C97" s="72" t="n">
        <f aca="false">IF(ISNUMBER(SEARCH(MODELO!$D$17,IMO!D97)),MAX(IMO!$C$2:C96)+1,0)</f>
        <v>0</v>
      </c>
      <c r="D97" s="52" t="str">
        <f aca="false">CONCATENATE(A97," - ",B97)</f>
        <v>6PH1 - Comp. Pack/glass,porc.,stonew rec/expa pl</v>
      </c>
      <c r="F97" s="75" t="str">
        <f aca="false">IFERROR(VLOOKUP(ROWS($F$3:F97),$C$3:$D$98,2,FALSE()),"")</f>
        <v/>
      </c>
    </row>
    <row r="98" customFormat="false" ht="13" hidden="false" customHeight="false" outlineLevel="0" collapsed="false">
      <c r="A98" s="80" t="s">
        <v>1168</v>
      </c>
      <c r="B98" s="81" t="s">
        <v>1169</v>
      </c>
      <c r="C98" s="80" t="n">
        <f aca="false">IF(ISNUMBER(SEARCH(MODELO!$D$17,IMO!D98)),MAX(IMO!$C$2:C97)+1,0)</f>
        <v>0</v>
      </c>
      <c r="D98" s="82" t="str">
        <f aca="false">CONCATENATE(A98," - ",B98)</f>
        <v>6PH2 - Comp. Pack/glass,porc.,stonew rec/solid pl</v>
      </c>
      <c r="F98" s="83" t="str">
        <f aca="false">IFERROR(VLOOKUP(ROWS($F$3:F98),$C$3:$D$98,2,FALSE()),"")</f>
        <v/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6875" defaultRowHeight="12.5" zeroHeight="false" outlineLevelRow="0" outlineLevelCol="0"/>
  <cols>
    <col collapsed="false" customWidth="true" hidden="false" outlineLevel="0" max="2" min="2" style="0" width="17.54"/>
    <col collapsed="false" customWidth="true" hidden="false" outlineLevel="0" max="3" min="3" style="0" width="25"/>
  </cols>
  <sheetData>
    <row r="1" customFormat="false" ht="13" hidden="false" customHeight="false" outlineLevel="0" collapsed="false">
      <c r="A1" s="40" t="s">
        <v>233</v>
      </c>
      <c r="B1" s="40" t="s">
        <v>1170</v>
      </c>
      <c r="C1" s="40" t="s">
        <v>236</v>
      </c>
    </row>
    <row r="2" customFormat="false" ht="13" hidden="false" customHeight="false" outlineLevel="0" collapsed="false">
      <c r="A2" s="40"/>
      <c r="B2" s="40"/>
      <c r="C2" s="40"/>
    </row>
    <row r="3" customFormat="false" ht="12.5" hidden="false" customHeight="false" outlineLevel="0" collapsed="false">
      <c r="A3" s="0" t="s">
        <v>1171</v>
      </c>
      <c r="B3" s="0" t="s">
        <v>1172</v>
      </c>
      <c r="C3" s="0" t="str">
        <f aca="false">CONCATENATE(A3," - ",B3)</f>
        <v>CUSHI - Cushioning material</v>
      </c>
    </row>
    <row r="4" customFormat="false" ht="12.5" hidden="false" customHeight="false" outlineLevel="0" collapsed="false">
      <c r="A4" s="0" t="s">
        <v>1173</v>
      </c>
      <c r="B4" s="0" t="s">
        <v>1174</v>
      </c>
      <c r="C4" s="0" t="str">
        <f aca="false">CONCATENATE(A4," - ",B4)</f>
        <v>DIVID - Dividers</v>
      </c>
    </row>
    <row r="5" customFormat="false" ht="12.5" hidden="false" customHeight="false" outlineLevel="0" collapsed="false">
      <c r="A5" s="0" t="s">
        <v>1175</v>
      </c>
      <c r="B5" s="0" t="s">
        <v>1176</v>
      </c>
      <c r="C5" s="0" t="str">
        <f aca="false">CONCATENATE(A5," - ",B5)</f>
        <v>FIBRE - Fibre</v>
      </c>
    </row>
    <row r="6" customFormat="false" ht="12.5" hidden="false" customHeight="false" outlineLevel="0" collapsed="false">
      <c r="A6" s="0" t="s">
        <v>219</v>
      </c>
      <c r="B6" s="0" t="s">
        <v>1177</v>
      </c>
      <c r="C6" s="0" t="str">
        <f aca="false">CONCATENATE(A6," - ",B6)</f>
        <v>GLASS - Glass</v>
      </c>
    </row>
    <row r="7" customFormat="false" ht="12.5" hidden="false" customHeight="false" outlineLevel="0" collapsed="false">
      <c r="A7" s="0" t="s">
        <v>182</v>
      </c>
      <c r="B7" s="0" t="s">
        <v>1178</v>
      </c>
      <c r="C7" s="0" t="str">
        <f aca="false">CONCATENATE(A7," - ",B7)</f>
        <v>METAL - Metal</v>
      </c>
    </row>
    <row r="8" customFormat="false" ht="12.5" hidden="false" customHeight="false" outlineLevel="0" collapsed="false">
      <c r="A8" s="0" t="s">
        <v>1179</v>
      </c>
      <c r="B8" s="0" t="s">
        <v>1180</v>
      </c>
      <c r="C8" s="0" t="str">
        <f aca="false">CONCATENATE(A8," - ",B8)</f>
        <v>PAPER - Paper</v>
      </c>
    </row>
    <row r="9" customFormat="false" ht="12.5" hidden="false" customHeight="false" outlineLevel="0" collapsed="false">
      <c r="A9" s="0" t="s">
        <v>1181</v>
      </c>
      <c r="B9" s="0" t="s">
        <v>1182</v>
      </c>
      <c r="C9" s="0" t="str">
        <f aca="false">CONCATENATE(A9," - ",B9)</f>
        <v>PLAST - Plastics</v>
      </c>
    </row>
    <row r="10" customFormat="false" ht="12.5" hidden="false" customHeight="false" outlineLevel="0" collapsed="false">
      <c r="A10" s="0" t="s">
        <v>1183</v>
      </c>
      <c r="B10" s="0" t="s">
        <v>1184</v>
      </c>
      <c r="C10" s="0" t="str">
        <f aca="false">CONCATENATE(A10," - ",B10)</f>
        <v>REELS - Reels</v>
      </c>
    </row>
    <row r="11" customFormat="false" ht="12.5" hidden="false" customHeight="false" outlineLevel="0" collapsed="false">
      <c r="A11" s="0" t="s">
        <v>1185</v>
      </c>
      <c r="B11" s="0" t="s">
        <v>1186</v>
      </c>
      <c r="C11" s="0" t="str">
        <f aca="false">CONCATENATE(A11," - ",B11)</f>
        <v>RUBBE - Rubber</v>
      </c>
    </row>
    <row r="12" customFormat="false" ht="12.5" hidden="false" customHeight="false" outlineLevel="0" collapsed="false">
      <c r="A12" s="0" t="s">
        <v>1187</v>
      </c>
      <c r="B12" s="0" t="s">
        <v>1188</v>
      </c>
      <c r="C12" s="0" t="str">
        <f aca="false">CONCATENATE(A12," - ",B12)</f>
        <v>TEXTI - Textile</v>
      </c>
    </row>
    <row r="13" customFormat="false" ht="12.5" hidden="false" customHeight="false" outlineLevel="0" collapsed="false">
      <c r="A13" s="0" t="s">
        <v>1189</v>
      </c>
      <c r="B13" s="0" t="s">
        <v>1190</v>
      </c>
      <c r="C13" s="0" t="str">
        <f aca="false">CONCATENATE(A13," - ",B13)</f>
        <v>WOOD - Wood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6875" defaultRowHeight="12.5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9.73"/>
  </cols>
  <sheetData>
    <row r="1" customFormat="false" ht="13" hidden="false" customHeight="false" outlineLevel="0" collapsed="false">
      <c r="A1" s="40" t="s">
        <v>1191</v>
      </c>
      <c r="B1" s="40" t="s">
        <v>1192</v>
      </c>
    </row>
    <row r="3" customFormat="false" ht="12.5" hidden="false" customHeight="false" outlineLevel="0" collapsed="false">
      <c r="A3" s="0" t="s">
        <v>1193</v>
      </c>
      <c r="B3" s="0" t="s">
        <v>1194</v>
      </c>
    </row>
    <row r="4" customFormat="false" ht="12.5" hidden="false" customHeight="false" outlineLevel="0" collapsed="false">
      <c r="A4" s="0" t="s">
        <v>1195</v>
      </c>
      <c r="B4" s="0" t="s">
        <v>1196</v>
      </c>
    </row>
    <row r="5" customFormat="false" ht="12.5" hidden="false" customHeight="false" outlineLevel="0" collapsed="false">
      <c r="A5" s="0" t="s">
        <v>1197</v>
      </c>
      <c r="B5" s="0" t="s">
        <v>1198</v>
      </c>
    </row>
    <row r="6" customFormat="false" ht="12.5" hidden="false" customHeight="false" outlineLevel="0" collapsed="false">
      <c r="A6" s="0" t="s">
        <v>1199</v>
      </c>
      <c r="B6" s="0" t="s">
        <v>1200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6875" defaultRowHeight="12.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64.45"/>
    <col collapsed="false" customWidth="true" hidden="false" outlineLevel="0" max="3" min="3" style="0" width="69.54"/>
  </cols>
  <sheetData>
    <row r="1" customFormat="false" ht="13" hidden="false" customHeight="false" outlineLevel="0" collapsed="false">
      <c r="A1" s="40" t="s">
        <v>1201</v>
      </c>
      <c r="B1" s="40" t="s">
        <v>1202</v>
      </c>
      <c r="C1" s="40" t="s">
        <v>236</v>
      </c>
    </row>
    <row r="2" customFormat="false" ht="13" hidden="false" customHeight="false" outlineLevel="0" collapsed="false">
      <c r="A2" s="40"/>
      <c r="B2" s="40"/>
      <c r="C2" s="40"/>
    </row>
    <row r="3" customFormat="false" ht="12.5" hidden="false" customHeight="false" outlineLevel="0" collapsed="false">
      <c r="A3" s="0" t="s">
        <v>1203</v>
      </c>
      <c r="B3" s="0" t="s">
        <v>1204</v>
      </c>
      <c r="C3" s="0" t="str">
        <f aca="false">CONCATENATE(A3," - ",B3)</f>
        <v>S01 - SEGREGATION GROUP 1 - ACIDS</v>
      </c>
    </row>
    <row r="4" customFormat="false" ht="12.5" hidden="false" customHeight="false" outlineLevel="0" collapsed="false">
      <c r="A4" s="0" t="s">
        <v>1205</v>
      </c>
      <c r="B4" s="0" t="s">
        <v>1206</v>
      </c>
      <c r="C4" s="0" t="str">
        <f aca="false">CONCATENATE(A4," - ",B4)</f>
        <v>S02 - SEGREGATION GROUP 2 - AMMONIUM COMPOUNDS (EXCL. UN1444)</v>
      </c>
    </row>
    <row r="5" customFormat="false" ht="12.5" hidden="false" customHeight="false" outlineLevel="0" collapsed="false">
      <c r="A5" s="0" t="s">
        <v>1207</v>
      </c>
      <c r="B5" s="0" t="s">
        <v>1208</v>
      </c>
      <c r="C5" s="0" t="str">
        <f aca="false">CONCATENATE(A5," - ",B5)</f>
        <v>S03 - SEGREGATION GROUP 3 - BROMATES</v>
      </c>
    </row>
    <row r="6" customFormat="false" ht="12.5" hidden="false" customHeight="false" outlineLevel="0" collapsed="false">
      <c r="A6" s="0" t="s">
        <v>1209</v>
      </c>
      <c r="B6" s="0" t="s">
        <v>1210</v>
      </c>
      <c r="C6" s="0" t="str">
        <f aca="false">CONCATENATE(A6," - ",B6)</f>
        <v>S04 - SEGREGATION GROUP 4 - CHLORATES</v>
      </c>
    </row>
    <row r="7" customFormat="false" ht="12.5" hidden="false" customHeight="false" outlineLevel="0" collapsed="false">
      <c r="A7" s="0" t="s">
        <v>1211</v>
      </c>
      <c r="B7" s="0" t="s">
        <v>1212</v>
      </c>
      <c r="C7" s="0" t="str">
        <f aca="false">CONCATENATE(A7," - ",B7)</f>
        <v>S05 - SEGREGATION GROUP 5 - CHLORITES</v>
      </c>
    </row>
    <row r="8" customFormat="false" ht="12.5" hidden="false" customHeight="false" outlineLevel="0" collapsed="false">
      <c r="A8" s="0" t="s">
        <v>1213</v>
      </c>
      <c r="B8" s="0" t="s">
        <v>1214</v>
      </c>
      <c r="C8" s="0" t="str">
        <f aca="false">CONCATENATE(A8," - ",B8)</f>
        <v>S06 - SEGREGATION GROUP 6 - CYANIDES</v>
      </c>
    </row>
    <row r="9" customFormat="false" ht="12.5" hidden="false" customHeight="false" outlineLevel="0" collapsed="false">
      <c r="A9" s="0" t="s">
        <v>1215</v>
      </c>
      <c r="B9" s="0" t="s">
        <v>1216</v>
      </c>
      <c r="C9" s="0" t="str">
        <f aca="false">CONCATENATE(A9," - ",B9)</f>
        <v>S07 - SEGREGATION GROUP 7 - HEAVY METALS AND THEIR SALTS</v>
      </c>
    </row>
    <row r="10" customFormat="false" ht="12.5" hidden="false" customHeight="false" outlineLevel="0" collapsed="false">
      <c r="A10" s="0" t="s">
        <v>1217</v>
      </c>
      <c r="B10" s="0" t="s">
        <v>1218</v>
      </c>
      <c r="C10" s="0" t="str">
        <f aca="false">CONCATENATE(A10," - ",B10)</f>
        <v>S08 - SEGREGATION GROUP 8 - HYPOCHLORITES</v>
      </c>
    </row>
    <row r="11" customFormat="false" ht="12.5" hidden="false" customHeight="false" outlineLevel="0" collapsed="false">
      <c r="A11" s="0" t="s">
        <v>1219</v>
      </c>
      <c r="B11" s="0" t="s">
        <v>1220</v>
      </c>
      <c r="C11" s="0" t="str">
        <f aca="false">CONCATENATE(A11," - ",B11)</f>
        <v>S09 - SEGREGATION GROUP 9 - LEAD AND ITS COMPOUNDS</v>
      </c>
    </row>
    <row r="12" customFormat="false" ht="12.5" hidden="false" customHeight="false" outlineLevel="0" collapsed="false">
      <c r="A12" s="0" t="s">
        <v>1221</v>
      </c>
      <c r="B12" s="0" t="s">
        <v>1222</v>
      </c>
      <c r="C12" s="0" t="str">
        <f aca="false">CONCATENATE(A12," - ",B12)</f>
        <v>S10 - SEGREGATION GROUP 10 - LIQUID HALOGENATED HYDROCARBONS</v>
      </c>
    </row>
    <row r="13" customFormat="false" ht="12.5" hidden="false" customHeight="false" outlineLevel="0" collapsed="false">
      <c r="A13" s="0" t="s">
        <v>1223</v>
      </c>
      <c r="B13" s="0" t="s">
        <v>1224</v>
      </c>
      <c r="C13" s="0" t="str">
        <f aca="false">CONCATENATE(A13," - ",B13)</f>
        <v>S11 - SEGREGATION GROUP 11 - MERCURY AND MERCURY COMPOUNDS</v>
      </c>
    </row>
    <row r="14" customFormat="false" ht="12.5" hidden="false" customHeight="false" outlineLevel="0" collapsed="false">
      <c r="A14" s="0" t="s">
        <v>1225</v>
      </c>
      <c r="B14" s="0" t="s">
        <v>1226</v>
      </c>
      <c r="C14" s="0" t="str">
        <f aca="false">CONCATENATE(A14," - ",B14)</f>
        <v>S12 - SEGREGATION GROUP 12 - NITRITES AND THEIR MIXTURES</v>
      </c>
    </row>
    <row r="15" customFormat="false" ht="12.5" hidden="false" customHeight="false" outlineLevel="0" collapsed="false">
      <c r="A15" s="0" t="s">
        <v>1227</v>
      </c>
      <c r="B15" s="0" t="s">
        <v>1228</v>
      </c>
      <c r="C15" s="0" t="str">
        <f aca="false">CONCATENATE(A15," - ",B15)</f>
        <v>S13 - SEGREGATION GROUP 13 - PERCHLORATES</v>
      </c>
    </row>
    <row r="16" customFormat="false" ht="12.5" hidden="false" customHeight="false" outlineLevel="0" collapsed="false">
      <c r="A16" s="0" t="s">
        <v>1229</v>
      </c>
      <c r="B16" s="0" t="s">
        <v>1230</v>
      </c>
      <c r="C16" s="0" t="str">
        <f aca="false">CONCATENATE(A16," - ",B16)</f>
        <v>S14 - SEGREGATION GROUP 14 - PERMANGANATES</v>
      </c>
    </row>
    <row r="17" customFormat="false" ht="12.5" hidden="false" customHeight="false" outlineLevel="0" collapsed="false">
      <c r="A17" s="0" t="s">
        <v>1231</v>
      </c>
      <c r="B17" s="0" t="s">
        <v>1232</v>
      </c>
      <c r="C17" s="0" t="str">
        <f aca="false">CONCATENATE(A17," - ",B17)</f>
        <v>S15 - SEGREGATION GROUP 15 - POWDERED METALS</v>
      </c>
    </row>
    <row r="18" customFormat="false" ht="12.5" hidden="false" customHeight="false" outlineLevel="0" collapsed="false">
      <c r="A18" s="0" t="s">
        <v>1233</v>
      </c>
      <c r="B18" s="0" t="s">
        <v>1234</v>
      </c>
      <c r="C18" s="0" t="str">
        <f aca="false">CONCATENATE(A18," - ",B18)</f>
        <v>S16 - SEGREGATION GROUP 16 - PEROXIDES</v>
      </c>
    </row>
    <row r="19" customFormat="false" ht="12.5" hidden="false" customHeight="false" outlineLevel="0" collapsed="false">
      <c r="A19" s="0" t="s">
        <v>1235</v>
      </c>
      <c r="B19" s="0" t="s">
        <v>1236</v>
      </c>
      <c r="C19" s="0" t="str">
        <f aca="false">CONCATENATE(A19," - ",B19)</f>
        <v>S17 - SEGREGATION GROUP 17 - AZIDES</v>
      </c>
    </row>
    <row r="20" customFormat="false" ht="12.5" hidden="false" customHeight="false" outlineLevel="0" collapsed="false">
      <c r="A20" s="0" t="s">
        <v>1237</v>
      </c>
      <c r="B20" s="0" t="s">
        <v>1238</v>
      </c>
      <c r="C20" s="0" t="str">
        <f aca="false">CONCATENATE(A20," - ",B20)</f>
        <v>S18 - SEGREGATION GROUP 18 - ALKALIS (SEPARATED FROM ACIDS)</v>
      </c>
    </row>
    <row r="21" customFormat="false" ht="12.5" hidden="false" customHeight="false" outlineLevel="0" collapsed="false">
      <c r="A21" s="0" t="s">
        <v>1239</v>
      </c>
      <c r="B21" s="0" t="s">
        <v>1240</v>
      </c>
      <c r="C21" s="0" t="str">
        <f aca="false">CONCATENATE(A21," - ",B21)</f>
        <v>S19 - SEGREGATION GROUP: ACETYLENE</v>
      </c>
    </row>
    <row r="22" customFormat="false" ht="12.5" hidden="false" customHeight="false" outlineLevel="0" collapsed="false">
      <c r="A22" s="0" t="s">
        <v>1241</v>
      </c>
      <c r="B22" s="0" t="s">
        <v>1242</v>
      </c>
      <c r="C22" s="0" t="str">
        <f aca="false">CONCATENATE(A22," - ",B22)</f>
        <v>S20 - SEGREGATION GROUP: BROMINE</v>
      </c>
    </row>
    <row r="23" customFormat="false" ht="12.5" hidden="false" customHeight="false" outlineLevel="0" collapsed="false">
      <c r="A23" s="0" t="s">
        <v>1243</v>
      </c>
      <c r="B23" s="0" t="s">
        <v>1244</v>
      </c>
      <c r="C23" s="0" t="str">
        <f aca="false">CONCATENATE(A23," - ",B23)</f>
        <v>S21 - SEGREGATION GROUP: CARBON TETRACHLORIDE</v>
      </c>
    </row>
    <row r="24" customFormat="false" ht="12.5" hidden="false" customHeight="false" outlineLevel="0" collapsed="false">
      <c r="A24" s="0" t="s">
        <v>1245</v>
      </c>
      <c r="B24" s="0" t="s">
        <v>1246</v>
      </c>
      <c r="C24" s="0" t="str">
        <f aca="false">CONCATENATE(A24," - ",B24)</f>
        <v>S22 - SEGREGATION GROUP: CHLORINE</v>
      </c>
    </row>
    <row r="25" customFormat="false" ht="12.5" hidden="false" customHeight="false" outlineLevel="0" collapsed="false">
      <c r="A25" s="0" t="s">
        <v>1247</v>
      </c>
      <c r="B25" s="0" t="s">
        <v>1248</v>
      </c>
      <c r="C25" s="0" t="str">
        <f aca="false">CONCATENATE(A25," - ",B25)</f>
        <v>S23 - SEGREGATION GROUP: SUPEROXIDES</v>
      </c>
    </row>
    <row r="26" customFormat="false" ht="12.5" hidden="false" customHeight="false" outlineLevel="0" collapsed="false">
      <c r="A26" s="0" t="s">
        <v>1249</v>
      </c>
      <c r="B26" s="0" t="s">
        <v>1250</v>
      </c>
      <c r="C26" s="0" t="str">
        <f aca="false">CONCATENATE(A26," - ",B26)</f>
        <v>S24 - SEGREGATION GROUP: SULPHUR</v>
      </c>
    </row>
    <row r="27" customFormat="false" ht="12.5" hidden="false" customHeight="false" outlineLevel="0" collapsed="false">
      <c r="A27" s="0" t="s">
        <v>1251</v>
      </c>
      <c r="B27" s="0" t="s">
        <v>1252</v>
      </c>
      <c r="C27" s="0" t="str">
        <f aca="false">CONCATENATE(A27," - ",B27)</f>
        <v>S25 - SEGREGATION GROUP: UN 2716</v>
      </c>
    </row>
    <row r="28" customFormat="false" ht="12.5" hidden="false" customHeight="false" outlineLevel="0" collapsed="false">
      <c r="A28" s="0" t="s">
        <v>1253</v>
      </c>
      <c r="B28" s="0" t="s">
        <v>1254</v>
      </c>
      <c r="C28" s="0" t="str">
        <f aca="false">CONCATENATE(A28," - ",B28)</f>
        <v>S26 - SEGREGATION GROUP: STRONG ACIDS</v>
      </c>
    </row>
    <row r="29" customFormat="false" ht="12.5" hidden="false" customHeight="false" outlineLevel="0" collapsed="false">
      <c r="A29" s="0" t="s">
        <v>1255</v>
      </c>
      <c r="B29" s="0" t="s">
        <v>1256</v>
      </c>
      <c r="C29" s="0" t="str">
        <f aca="false">CONCATENATE(A29," - ",B29)</f>
        <v>S27 - SEGREGATION GROUP: NITRIC OXIDES</v>
      </c>
    </row>
    <row r="30" customFormat="false" ht="12.5" hidden="false" customHeight="false" outlineLevel="0" collapsed="false">
      <c r="A30" s="0" t="s">
        <v>1257</v>
      </c>
      <c r="B30" s="0" t="s">
        <v>1258</v>
      </c>
      <c r="C30" s="0" t="str">
        <f aca="false">CONCATENATE(A30," - ",B30)</f>
        <v>S28 - SEGREGATION GROUP: COMBUSTIBLE MATERIAL</v>
      </c>
    </row>
    <row r="31" customFormat="false" ht="12.5" hidden="false" customHeight="false" outlineLevel="0" collapsed="false">
      <c r="A31" s="0" t="s">
        <v>1259</v>
      </c>
      <c r="B31" s="0" t="s">
        <v>1260</v>
      </c>
      <c r="C31" s="0" t="str">
        <f aca="false">CONCATENATE(A31," - ",B31)</f>
        <v>S29 - SEGREGATION GROUP: HALOGENES</v>
      </c>
    </row>
    <row r="32" customFormat="false" ht="12.5" hidden="false" customHeight="false" outlineLevel="0" collapsed="false">
      <c r="A32" s="0" t="s">
        <v>1261</v>
      </c>
      <c r="B32" s="0" t="s">
        <v>1262</v>
      </c>
      <c r="C32" s="0" t="str">
        <f aca="false">CONCATENATE(A32," - ",B32)</f>
        <v>S30 - SEGREGATION GROUP: HYDROGEN PEROXIDES</v>
      </c>
    </row>
    <row r="33" customFormat="false" ht="12.5" hidden="false" customHeight="false" outlineLevel="0" collapsed="false">
      <c r="A33" s="0" t="s">
        <v>1263</v>
      </c>
      <c r="B33" s="0" t="s">
        <v>1264</v>
      </c>
      <c r="C33" s="0" t="str">
        <f aca="false">CONCATENATE(A33," - ",B33)</f>
        <v>S31 - SEGREGATION GROUP: IRON OXIDE</v>
      </c>
    </row>
    <row r="34" customFormat="false" ht="12.5" hidden="false" customHeight="false" outlineLevel="0" collapsed="false">
      <c r="A34" s="0" t="s">
        <v>1265</v>
      </c>
      <c r="B34" s="0" t="s">
        <v>1266</v>
      </c>
      <c r="C34" s="0" t="str">
        <f aca="false">CONCATENATE(A34," - ",B34)</f>
        <v>S32 - SEGREGATION GROUP: UN 1444</v>
      </c>
    </row>
    <row r="35" customFormat="false" ht="12.5" hidden="false" customHeight="false" outlineLevel="0" collapsed="false">
      <c r="A35" s="0" t="s">
        <v>1267</v>
      </c>
      <c r="B35" s="0" t="s">
        <v>1268</v>
      </c>
      <c r="C35" s="0" t="str">
        <f aca="false">CONCATENATE(A35," - ",B35)</f>
        <v>S33 - SEGREGATION GROUP: AMMONIA</v>
      </c>
    </row>
    <row r="36" customFormat="false" ht="12.5" hidden="false" customHeight="false" outlineLevel="0" collapsed="false">
      <c r="A36" s="0" t="s">
        <v>1269</v>
      </c>
      <c r="B36" s="0" t="s">
        <v>1270</v>
      </c>
      <c r="C36" s="0" t="str">
        <f aca="false">CONCATENATE(A36," - ",B36)</f>
        <v>S34 - SEGREGATION GROUP: HYDROGEN AND HYDROGEN MIXTURES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7" activeCellId="0" sqref="B37"/>
    </sheetView>
  </sheetViews>
  <sheetFormatPr defaultColWidth="8.6875" defaultRowHeight="12.5" zeroHeight="false" outlineLevelRow="0" outlineLevelCol="0"/>
  <sheetData>
    <row r="2" customFormat="false" ht="12.5" hidden="false" customHeight="false" outlineLevel="0" collapsed="false">
      <c r="A2" s="0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e10885-fc90-419d-b063-93ca34e5acca" xsi:nil="true"/>
    <lcf76f155ced4ddcb4097134ff3c332f xmlns="1d074251-85c1-4439-8c44-61f91afb97a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E64B2B42992F4298CB81FD068BC218" ma:contentTypeVersion="11" ma:contentTypeDescription="Create a new document." ma:contentTypeScope="" ma:versionID="6e44e9ba2104f3fd5bcf61bdac3f4cb7">
  <xsd:schema xmlns:xsd="http://www.w3.org/2001/XMLSchema" xmlns:xs="http://www.w3.org/2001/XMLSchema" xmlns:p="http://schemas.microsoft.com/office/2006/metadata/properties" xmlns:ns2="1d074251-85c1-4439-8c44-61f91afb97aa" xmlns:ns3="87e10885-fc90-419d-b063-93ca34e5acca" targetNamespace="http://schemas.microsoft.com/office/2006/metadata/properties" ma:root="true" ma:fieldsID="494582ffd92ed18923b2fd6077ddab4d" ns2:_="" ns3:_="">
    <xsd:import namespace="1d074251-85c1-4439-8c44-61f91afb97aa"/>
    <xsd:import namespace="87e10885-fc90-419d-b063-93ca34e5a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74251-85c1-4439-8c44-61f91afb97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533a3b9-b735-45d9-b90a-92a3e57945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10885-fc90-419d-b063-93ca34e5ac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d8037e0-b6a0-42c4-a6ef-b4bc8daaa78e}" ma:internalName="TaxCatchAll" ma:showField="CatchAllData" ma:web="01b27174-007d-48d3-b177-a126e44de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79721-7EB6-458C-AB64-EB84281B27CE}">
  <ds:schemaRefs>
    <ds:schemaRef ds:uri="http://schemas.microsoft.com/office/2006/metadata/properties"/>
    <ds:schemaRef ds:uri="http://schemas.microsoft.com/office/infopath/2007/PartnerControls"/>
    <ds:schemaRef ds:uri="87e10885-fc90-419d-b063-93ca34e5acca"/>
    <ds:schemaRef ds:uri="1d074251-85c1-4439-8c44-61f91afb97aa"/>
  </ds:schemaRefs>
</ds:datastoreItem>
</file>

<file path=customXml/itemProps2.xml><?xml version="1.0" encoding="utf-8"?>
<ds:datastoreItem xmlns:ds="http://schemas.openxmlformats.org/officeDocument/2006/customXml" ds:itemID="{8BFD817C-5A34-4851-80BC-129DDA98B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ECDBE9-DABE-492A-841C-C4BE8E0CF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74251-85c1-4439-8c44-61f91afb97aa"/>
    <ds:schemaRef ds:uri="87e10885-fc90-419d-b063-93ca34e5a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a6354e-6d04-4730-95c3-6ecb9619f301}" enabled="1" method="Privileged" siteId="{ef8a53ea-1a1c-4189-b792-c832dcaea5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LibreOffice/7.1.2.2$Windows_X86_64 LibreOffice_project/8a45595d069ef5570103caea1b71cc9d82b2aae4</Application>
  <AppVersion>15.0000</AppVersion>
  <Company>Hapag-Lloyd AG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2018-09-19T19:07:14Z</dcterms:created>
  <dc:creator>Otero, Fellipe</dc:creator>
  <dc:description/>
  <dc:language>pt-BR</dc:language>
  <cp:lastModifiedBy/>
  <cp:lastPrinted>2018-10-08T17:00:37Z</cp:lastPrinted>
  <dcterms:modified xsi:type="dcterms:W3CDTF">2026-02-10T16:24:56Z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0x010100E6E64B2B42992F4298CB81FD068BC218</vt:lpwstr>
  </property>
  <property fmtid="{D5CDD505-2E9C-101B-9397-08002B2CF9AE}" pid="3" name="MediaServiceImageTags">
    <vt:lpwstr/>
  </property>
</Properties>
</file>